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JennaMarvel\AppData\Local\Box\Box Edit\Documents\0Zaawf_HgUy6Os6M+lXvJA==\"/>
    </mc:Choice>
  </mc:AlternateContent>
  <xr:revisionPtr revIDLastSave="0" documentId="13_ncr:1_{24671CED-720A-4704-A8BA-02EC5918BB65}" xr6:coauthVersionLast="36" xr6:coauthVersionMax="36" xr10:uidLastSave="{00000000-0000-0000-0000-000000000000}"/>
  <bookViews>
    <workbookView xWindow="0" yWindow="0" windowWidth="21570" windowHeight="9330" tabRatio="991" xr2:uid="{00000000-000D-0000-FFFF-FFFF00000000}"/>
  </bookViews>
  <sheets>
    <sheet name="Statement of Income and Margin " sheetId="1" r:id="rId1"/>
    <sheet name="Balance Sheet" sheetId="2" r:id="rId2"/>
    <sheet name="Cash Flow Statement" sheetId="3" r:id="rId3"/>
    <sheet name="Segment Revenue" sheetId="4" r:id="rId4"/>
    <sheet name="Segment Profit &amp; Other" sheetId="5" r:id="rId5"/>
    <sheet name="Operating Metrics" sheetId="6" r:id="rId6"/>
    <sheet name="Non-GAAP Reconciliations" sheetId="7" r:id="rId7"/>
    <sheet name="Constant-Currency Revenue Growt" sheetId="8" r:id="rId8"/>
    <sheet name="Adjusted Net Operating Profit" sheetId="9" r:id="rId9"/>
    <sheet name="Adjusted EBITDA" sheetId="10" r:id="rId10"/>
    <sheet name="Free Cash Flow" sheetId="11" r:id="rId11"/>
    <sheet name="Trailing-Twelve Month ROIC" sheetId="12" r:id="rId12"/>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25" i="12" l="1"/>
  <c r="P21" i="12"/>
  <c r="P23" i="12" s="1"/>
  <c r="T23" i="12"/>
  <c r="S23" i="12"/>
  <c r="R23" i="12"/>
  <c r="Q23" i="12"/>
  <c r="O23" i="12"/>
  <c r="N23" i="12"/>
  <c r="M23" i="12"/>
  <c r="L23" i="12"/>
  <c r="K23" i="12"/>
  <c r="J23" i="12"/>
  <c r="T24" i="12" l="1"/>
  <c r="S24" i="12"/>
  <c r="R24" i="12"/>
  <c r="Q24" i="12"/>
  <c r="P24" i="12"/>
  <c r="O24" i="12"/>
  <c r="N24" i="12"/>
  <c r="M24" i="12"/>
  <c r="L24" i="12"/>
  <c r="K24" i="12"/>
  <c r="J24" i="12"/>
  <c r="T25" i="12"/>
  <c r="T28" i="12" s="1"/>
  <c r="Q25" i="12"/>
  <c r="Q28" i="12" s="1"/>
  <c r="P27" i="12"/>
  <c r="M25" i="12"/>
  <c r="M28" i="12" s="1"/>
  <c r="L25" i="12"/>
  <c r="L28" i="12" s="1"/>
  <c r="T21" i="12"/>
  <c r="S21" i="12"/>
  <c r="R21" i="12"/>
  <c r="Q21" i="12"/>
  <c r="O21" i="12"/>
  <c r="N21" i="12"/>
  <c r="M21" i="12"/>
  <c r="L21" i="12"/>
  <c r="K21" i="12"/>
  <c r="J21" i="12"/>
  <c r="J19" i="9"/>
  <c r="H19" i="9"/>
  <c r="F19" i="9"/>
  <c r="D19" i="9"/>
  <c r="B19" i="9"/>
  <c r="Y68" i="5"/>
  <c r="X68" i="5"/>
  <c r="W68" i="5"/>
  <c r="V68" i="5"/>
  <c r="Y41" i="5"/>
  <c r="X41" i="5"/>
  <c r="V41" i="5"/>
  <c r="Y22" i="5"/>
  <c r="X22" i="5"/>
  <c r="T11" i="5"/>
  <c r="N11" i="5"/>
  <c r="R47" i="4"/>
  <c r="Q47" i="4"/>
  <c r="T47" i="4" s="1"/>
  <c r="T46" i="4"/>
  <c r="T45" i="4"/>
  <c r="T44" i="4"/>
  <c r="T43" i="4"/>
  <c r="W40" i="4"/>
  <c r="V40" i="4"/>
  <c r="Q40" i="4"/>
  <c r="P40" i="4"/>
  <c r="T39" i="4"/>
  <c r="T38" i="4"/>
  <c r="T37" i="4"/>
  <c r="T36" i="4"/>
  <c r="X25" i="4"/>
  <c r="W25" i="4"/>
  <c r="V25" i="4"/>
  <c r="T25" i="4"/>
  <c r="R25" i="4"/>
  <c r="Q25" i="4"/>
  <c r="M25" i="4"/>
  <c r="L25" i="4"/>
  <c r="K25" i="4"/>
  <c r="J25" i="4"/>
  <c r="N25" i="4" s="1"/>
  <c r="G25" i="4"/>
  <c r="F25" i="4"/>
  <c r="E25" i="4"/>
  <c r="D25" i="4"/>
  <c r="Y24" i="4"/>
  <c r="N24" i="4"/>
  <c r="H24" i="4"/>
  <c r="Y23" i="4"/>
  <c r="Y25" i="4" s="1"/>
  <c r="N23" i="4"/>
  <c r="Y22" i="4"/>
  <c r="Y21" i="4"/>
  <c r="N21" i="4"/>
  <c r="M21" i="4"/>
  <c r="H21" i="4"/>
  <c r="Y16" i="4"/>
  <c r="X16" i="4"/>
  <c r="T16" i="4"/>
  <c r="S16" i="4"/>
  <c r="R16" i="4"/>
  <c r="Q16" i="4"/>
  <c r="P16" i="4"/>
  <c r="N16" i="4"/>
  <c r="M16" i="4"/>
  <c r="L16" i="4"/>
  <c r="K16" i="4"/>
  <c r="J16" i="4"/>
  <c r="H16" i="4"/>
  <c r="G16" i="4"/>
  <c r="F16" i="4"/>
  <c r="E16" i="4"/>
  <c r="D16" i="4"/>
  <c r="B16" i="4"/>
  <c r="Y14" i="4"/>
  <c r="X14" i="4"/>
  <c r="T14" i="4"/>
  <c r="S14" i="4"/>
  <c r="R14" i="4"/>
  <c r="Q14" i="4"/>
  <c r="P14" i="4"/>
  <c r="N14" i="4"/>
  <c r="M14" i="4"/>
  <c r="L14" i="4"/>
  <c r="Y12" i="4"/>
  <c r="X12" i="4"/>
  <c r="W12" i="4"/>
  <c r="V12" i="4"/>
  <c r="S12" i="4"/>
  <c r="R12" i="4"/>
  <c r="Q12" i="4"/>
  <c r="P12" i="4"/>
  <c r="M12" i="4"/>
  <c r="L12" i="4"/>
  <c r="K12" i="4"/>
  <c r="J12" i="4"/>
  <c r="H12" i="4"/>
  <c r="G12" i="4"/>
  <c r="F12" i="4"/>
  <c r="E12" i="4"/>
  <c r="D12" i="4"/>
  <c r="B12" i="4"/>
  <c r="T11" i="4"/>
  <c r="T12" i="4" s="1"/>
  <c r="N11" i="4"/>
  <c r="N12" i="4" s="1"/>
  <c r="Y10" i="4"/>
  <c r="X10" i="4"/>
  <c r="T10" i="4"/>
  <c r="S10" i="4"/>
  <c r="R10" i="4"/>
  <c r="Q10" i="4"/>
  <c r="P10" i="4"/>
  <c r="N10" i="4"/>
  <c r="M10" i="4"/>
  <c r="L10" i="4"/>
  <c r="K10" i="4"/>
  <c r="J10" i="4"/>
  <c r="H10" i="4"/>
  <c r="G10" i="4"/>
  <c r="F10" i="4"/>
  <c r="E10" i="4"/>
  <c r="D10" i="4"/>
  <c r="B10" i="4"/>
  <c r="Y51" i="2"/>
  <c r="T51" i="2"/>
  <c r="R51" i="2"/>
  <c r="L51" i="2"/>
  <c r="J51" i="2"/>
  <c r="D51" i="2"/>
  <c r="B51" i="2"/>
  <c r="V49" i="2"/>
  <c r="V51" i="2" s="1"/>
  <c r="T49" i="2"/>
  <c r="R49" i="2"/>
  <c r="P49" i="2"/>
  <c r="P51" i="2" s="1"/>
  <c r="N49" i="2"/>
  <c r="N51" i="2" s="1"/>
  <c r="L49" i="2"/>
  <c r="J49" i="2"/>
  <c r="H49" i="2"/>
  <c r="H51" i="2" s="1"/>
  <c r="F49" i="2"/>
  <c r="F51" i="2" s="1"/>
  <c r="D49" i="2"/>
  <c r="B49" i="2"/>
  <c r="H37" i="2"/>
  <c r="H52" i="2" s="1"/>
  <c r="V32" i="2"/>
  <c r="V37" i="2" s="1"/>
  <c r="T32" i="2"/>
  <c r="T37" i="2" s="1"/>
  <c r="R32" i="2"/>
  <c r="R37" i="2" s="1"/>
  <c r="R52" i="2" s="1"/>
  <c r="P32" i="2"/>
  <c r="P37" i="2" s="1"/>
  <c r="P52" i="2" s="1"/>
  <c r="N32" i="2"/>
  <c r="N37" i="2" s="1"/>
  <c r="N52" i="2" s="1"/>
  <c r="L32" i="2"/>
  <c r="L37" i="2" s="1"/>
  <c r="L52" i="2" s="1"/>
  <c r="J32" i="2"/>
  <c r="J37" i="2" s="1"/>
  <c r="J52" i="2" s="1"/>
  <c r="H32" i="2"/>
  <c r="F32" i="2"/>
  <c r="F37" i="2" s="1"/>
  <c r="D32" i="2"/>
  <c r="D37" i="2" s="1"/>
  <c r="D52" i="2" s="1"/>
  <c r="B32" i="2"/>
  <c r="B37" i="2" s="1"/>
  <c r="B52" i="2" s="1"/>
  <c r="B25" i="2"/>
  <c r="R21" i="2"/>
  <c r="V15" i="2"/>
  <c r="T15" i="2"/>
  <c r="T22" i="2" s="1"/>
  <c r="R15" i="2"/>
  <c r="R22" i="2" s="1"/>
  <c r="P15" i="2"/>
  <c r="P22" i="2" s="1"/>
  <c r="J15" i="2"/>
  <c r="J22" i="2" s="1"/>
  <c r="D15" i="2"/>
  <c r="D22" i="2" s="1"/>
  <c r="B15" i="2"/>
  <c r="B22" i="2" s="1"/>
  <c r="T10" i="2"/>
  <c r="N10" i="2"/>
  <c r="N15" i="2" s="1"/>
  <c r="N22" i="2" s="1"/>
  <c r="L10" i="2"/>
  <c r="L15" i="2" s="1"/>
  <c r="L22" i="2" s="1"/>
  <c r="H10" i="2"/>
  <c r="H15" i="2" s="1"/>
  <c r="H22" i="2" s="1"/>
  <c r="F10" i="2"/>
  <c r="F15" i="2" s="1"/>
  <c r="F22" i="2" s="1"/>
  <c r="D10" i="2"/>
  <c r="V43" i="1"/>
  <c r="T43" i="1"/>
  <c r="R43" i="1"/>
  <c r="P43" i="1"/>
  <c r="N43" i="1"/>
  <c r="L43" i="1"/>
  <c r="J43" i="1"/>
  <c r="H43" i="1"/>
  <c r="F43" i="1"/>
  <c r="V36" i="1"/>
  <c r="P36" i="1"/>
  <c r="N36" i="1"/>
  <c r="H36" i="1"/>
  <c r="F36" i="1"/>
  <c r="T33" i="1"/>
  <c r="R33" i="1"/>
  <c r="L33" i="1"/>
  <c r="J33" i="1"/>
  <c r="D33" i="1"/>
  <c r="B33" i="1"/>
  <c r="V27" i="1"/>
  <c r="V29" i="1" s="1"/>
  <c r="T27" i="1"/>
  <c r="T36" i="1" s="1"/>
  <c r="R27" i="1"/>
  <c r="R36" i="1" s="1"/>
  <c r="P27" i="1"/>
  <c r="N27" i="1"/>
  <c r="L27" i="1"/>
  <c r="L36" i="1" s="1"/>
  <c r="J27" i="1"/>
  <c r="J36" i="1" s="1"/>
  <c r="H27" i="1"/>
  <c r="F27" i="1"/>
  <c r="D27" i="1"/>
  <c r="D36" i="1" s="1"/>
  <c r="B27" i="1"/>
  <c r="B36" i="1" s="1"/>
  <c r="P22" i="1"/>
  <c r="N22" i="1"/>
  <c r="L22" i="1"/>
  <c r="J22" i="1"/>
  <c r="H22" i="1"/>
  <c r="T20" i="1"/>
  <c r="T35" i="1" s="1"/>
  <c r="L20" i="1"/>
  <c r="L35" i="1" s="1"/>
  <c r="D20" i="1"/>
  <c r="D35" i="1" s="1"/>
  <c r="AU19" i="1"/>
  <c r="AT19" i="1"/>
  <c r="V19" i="1"/>
  <c r="V20" i="1" s="1"/>
  <c r="V35" i="1" s="1"/>
  <c r="T19" i="1"/>
  <c r="R19" i="1"/>
  <c r="R20" i="1" s="1"/>
  <c r="R35" i="1" s="1"/>
  <c r="P19" i="1"/>
  <c r="P20" i="1" s="1"/>
  <c r="P35" i="1" s="1"/>
  <c r="N19" i="1"/>
  <c r="N20" i="1" s="1"/>
  <c r="N35" i="1" s="1"/>
  <c r="L19" i="1"/>
  <c r="J19" i="1"/>
  <c r="J20" i="1" s="1"/>
  <c r="J35" i="1" s="1"/>
  <c r="H19" i="1"/>
  <c r="H20" i="1" s="1"/>
  <c r="H35" i="1" s="1"/>
  <c r="F19" i="1"/>
  <c r="F20" i="1" s="1"/>
  <c r="F35" i="1" s="1"/>
  <c r="D19" i="1"/>
  <c r="B19" i="1"/>
  <c r="B20" i="1" s="1"/>
  <c r="B35" i="1" s="1"/>
  <c r="AU10" i="1"/>
  <c r="AT10" i="1"/>
  <c r="V10" i="1"/>
  <c r="V33" i="1" s="1"/>
  <c r="T10" i="1"/>
  <c r="R10" i="1"/>
  <c r="P10" i="1"/>
  <c r="P33" i="1" s="1"/>
  <c r="N10" i="1"/>
  <c r="N33" i="1" s="1"/>
  <c r="L10" i="1"/>
  <c r="J10" i="1"/>
  <c r="H10" i="1"/>
  <c r="H33" i="1" s="1"/>
  <c r="F10" i="1"/>
  <c r="F33" i="1" s="1"/>
  <c r="D10" i="1"/>
  <c r="B10" i="1"/>
  <c r="H25" i="4" l="1"/>
  <c r="J27" i="12"/>
  <c r="J25" i="12"/>
  <c r="J28" i="12" s="1"/>
  <c r="N27" i="12"/>
  <c r="N28" i="12"/>
  <c r="R27" i="12"/>
  <c r="R25" i="12"/>
  <c r="F52" i="2"/>
  <c r="V52" i="2"/>
  <c r="K25" i="12"/>
  <c r="K28" i="12" s="1"/>
  <c r="K27" i="12"/>
  <c r="O25" i="12"/>
  <c r="O28" i="12" s="1"/>
  <c r="O27" i="12"/>
  <c r="S25" i="12"/>
  <c r="S28" i="12" s="1"/>
  <c r="S27" i="12"/>
  <c r="L27" i="12"/>
  <c r="T27" i="12"/>
  <c r="T29" i="1"/>
  <c r="P25" i="12"/>
  <c r="P28" i="12" s="1"/>
  <c r="M27" i="12"/>
  <c r="Q27" i="12"/>
</calcChain>
</file>

<file path=xl/sharedStrings.xml><?xml version="1.0" encoding="utf-8"?>
<sst xmlns="http://schemas.openxmlformats.org/spreadsheetml/2006/main" count="1713" uniqueCount="385">
  <si>
    <t>FY 2004</t>
  </si>
  <si>
    <t>FY 2005</t>
  </si>
  <si>
    <t>FY 2006</t>
  </si>
  <si>
    <t>FY 2007</t>
  </si>
  <si>
    <t>FY 2008</t>
  </si>
  <si>
    <t>FY 2009</t>
  </si>
  <si>
    <t>FY 2010</t>
  </si>
  <si>
    <t>FY 2011</t>
  </si>
  <si>
    <t>FY 2012</t>
  </si>
  <si>
    <t>FY 2013</t>
  </si>
  <si>
    <t>FY 2014</t>
  </si>
  <si>
    <t>FY 2015</t>
  </si>
  <si>
    <t>Q1 16</t>
  </si>
  <si>
    <t>Q2 16</t>
  </si>
  <si>
    <t>Q3 16</t>
  </si>
  <si>
    <t>Q4 16</t>
  </si>
  <si>
    <t>FY 2016</t>
  </si>
  <si>
    <t>Q1 17</t>
  </si>
  <si>
    <t>Q2 17</t>
  </si>
  <si>
    <t>Q3 17</t>
  </si>
  <si>
    <t>Q4 17</t>
  </si>
  <si>
    <t>FY 2017</t>
  </si>
  <si>
    <t>Q1 18</t>
  </si>
  <si>
    <t>Q2 18</t>
  </si>
  <si>
    <t>Q3 18</t>
  </si>
  <si>
    <t>Q4 18</t>
  </si>
  <si>
    <t>FY 2018</t>
  </si>
  <si>
    <t>Q1 19</t>
  </si>
  <si>
    <t>Q2 19</t>
  </si>
  <si>
    <t>Q3 19</t>
  </si>
  <si>
    <t>FY 2019</t>
  </si>
  <si>
    <t>STATEMENT OF INCOME:</t>
  </si>
  <si>
    <t>Total</t>
  </si>
  <si>
    <t>(Sep 15)</t>
  </si>
  <si>
    <t>(Dec 15)</t>
  </si>
  <si>
    <t>(Mar 16)</t>
  </si>
  <si>
    <t>(Jun 16)</t>
  </si>
  <si>
    <t>(Sep 16)</t>
  </si>
  <si>
    <t>(Dec 16)</t>
  </si>
  <si>
    <t>(Mar 17)</t>
  </si>
  <si>
    <t>(Jun 17)</t>
  </si>
  <si>
    <t>(Sep 17)</t>
  </si>
  <si>
    <t>(Dec 17)</t>
  </si>
  <si>
    <t>(Mar 18)</t>
  </si>
  <si>
    <t>(Jun 18)</t>
  </si>
  <si>
    <t>(Sep 18)</t>
  </si>
  <si>
    <t>(Dec 18)</t>
  </si>
  <si>
    <t>(Mar 19)</t>
  </si>
  <si>
    <t>YTD</t>
  </si>
  <si>
    <t>Revenue</t>
  </si>
  <si>
    <t>Gross profit</t>
  </si>
  <si>
    <t>Loss on contract termination</t>
  </si>
  <si>
    <t>Gain on sale of subsidiaries</t>
  </si>
  <si>
    <t>Impairment of goodwill and acquired intangible assets</t>
  </si>
  <si>
    <t>Total costs and expenses (incl. cost of revenue)</t>
  </si>
  <si>
    <t>Income (loss) from operations</t>
  </si>
  <si>
    <t>Other income (expense), net</t>
  </si>
  <si>
    <t>Interest (expense), net</t>
  </si>
  <si>
    <t>Income (loss) before income taxes</t>
  </si>
  <si>
    <t>Income tax provision (benefit)</t>
  </si>
  <si>
    <t>Loss in equity interests</t>
  </si>
  <si>
    <t>Net income (loss)</t>
  </si>
  <si>
    <t>Net (income) loss attributable to noncontrolling interest</t>
  </si>
  <si>
    <t>Net income (loss) attributable to Cimpress N.V.</t>
  </si>
  <si>
    <t>Diluted net income (loss) per share</t>
  </si>
  <si>
    <t>Weighted average shares outstanding - diluted (basic in loss case)</t>
  </si>
  <si>
    <t>MARGIN METRICS:</t>
  </si>
  <si>
    <t>Gross profit as a percent of revenue</t>
  </si>
  <si>
    <t>Operating income (loss) as a percent of revenue</t>
  </si>
  <si>
    <t>Net income (loss) as a percent of revenue</t>
  </si>
  <si>
    <t>Cost of revenue</t>
  </si>
  <si>
    <t>N/A</t>
  </si>
  <si>
    <t>Technology and development expense</t>
  </si>
  <si>
    <t>Marketing and selling expense</t>
  </si>
  <si>
    <t>General and administrative expense</t>
  </si>
  <si>
    <t>Restructuring expense</t>
  </si>
  <si>
    <t>Total share-based compensation expense</t>
  </si>
  <si>
    <t>June 30, 2005</t>
  </si>
  <si>
    <t>June 30, 2006</t>
  </si>
  <si>
    <t>June 30, 2007</t>
  </si>
  <si>
    <t>June 30, 2008</t>
  </si>
  <si>
    <t>June 30, 2009</t>
  </si>
  <si>
    <t>June 30, 2010</t>
  </si>
  <si>
    <t>June 30, 2011</t>
  </si>
  <si>
    <t>June 30, 2012</t>
  </si>
  <si>
    <t>June 30, 2013</t>
  </si>
  <si>
    <t>June 30, 2014</t>
  </si>
  <si>
    <t>June 30, 2015</t>
  </si>
  <si>
    <t>June 30, 2016</t>
  </si>
  <si>
    <t>June 30, 2017</t>
  </si>
  <si>
    <t>June 30, 2018</t>
  </si>
  <si>
    <t>CONSOLIDATED BALANCE SHEET:</t>
  </si>
  <si>
    <t>Assets</t>
  </si>
  <si>
    <t>Current assets:</t>
  </si>
  <si>
    <t>Cash, cash equivalents and marketable securities</t>
  </si>
  <si>
    <t>Accounts receivable, net of allowances</t>
  </si>
  <si>
    <t>Inventory</t>
  </si>
  <si>
    <t>Prepaid expenses and other current assets</t>
  </si>
  <si>
    <t>Assets held for sale</t>
  </si>
  <si>
    <t>Total current assets</t>
  </si>
  <si>
    <t>Property, plant and equipment, net</t>
  </si>
  <si>
    <t>Software and website development costs, net</t>
  </si>
  <si>
    <t>Deferred tax assets</t>
  </si>
  <si>
    <t>Goodwill</t>
  </si>
  <si>
    <t>Intangible assets, net</t>
  </si>
  <si>
    <t>Other assets</t>
  </si>
  <si>
    <t>Total assets</t>
  </si>
  <si>
    <t>Liabilities, noncontrolling interests and shareholders’ equity</t>
  </si>
  <si>
    <t>Current liabilities:</t>
  </si>
  <si>
    <t>Accounts payable</t>
  </si>
  <si>
    <t>Accrued expenses</t>
  </si>
  <si>
    <t>Deferred revenue</t>
  </si>
  <si>
    <t>Deferred tax liabilities</t>
  </si>
  <si>
    <t>Short-term debt</t>
  </si>
  <si>
    <t>Other current liabilities</t>
  </si>
  <si>
    <t>Liabilities held for sale</t>
  </si>
  <si>
    <t>Total current liabilities</t>
  </si>
  <si>
    <t>Lease financing obligation</t>
  </si>
  <si>
    <t>Long-term debt</t>
  </si>
  <si>
    <t>Other liabilities</t>
  </si>
  <si>
    <t>Total liabilities</t>
  </si>
  <si>
    <t>Commitments and contingencies</t>
  </si>
  <si>
    <t>Redeemable noncontrolling interests</t>
  </si>
  <si>
    <t>Shareholders’ equity:</t>
  </si>
  <si>
    <t>Preferred shares, par value €0.01 per share</t>
  </si>
  <si>
    <t>Ordinary shares, par value €0.01 per share</t>
  </si>
  <si>
    <t>Treasury shares, at cost</t>
  </si>
  <si>
    <t>Series A redeemable convertible preferred shares</t>
  </si>
  <si>
    <t>Series B redeemable convertible preferred shares</t>
  </si>
  <si>
    <t>Additional paid-in capital</t>
  </si>
  <si>
    <t>Retained earnings</t>
  </si>
  <si>
    <t>Accumulated other comprehensive income (loss)</t>
  </si>
  <si>
    <t>Total shareholders’ equity attributable to Cimpress N.V.</t>
  </si>
  <si>
    <t>Noncontrolling interests</t>
  </si>
  <si>
    <t>Total shareholders' equity</t>
  </si>
  <si>
    <t>Total liabilities, noncontrolling interests and shareholders’ equity</t>
  </si>
  <si>
    <t>CONSOLIDATED STATEMENTS OF CASH FLOWS:</t>
  </si>
  <si>
    <t>Operating activities</t>
  </si>
  <si>
    <t>Adjustments to reconcile net income (loss) to net cash provided by operating activities:</t>
  </si>
  <si>
    <t>Depreciation and amortization</t>
  </si>
  <si>
    <t>Amortization of premiums and discounts on short-term investments</t>
  </si>
  <si>
    <t>Share-based compensation expense</t>
  </si>
  <si>
    <t>Deferred taxes</t>
  </si>
  <si>
    <t>Loss on sale of equity method investment</t>
  </si>
  <si>
    <t>Non-cash gain on equipment</t>
  </si>
  <si>
    <t>Provision for (recovery of) doubtful accounts</t>
  </si>
  <si>
    <t>Abandonment of long-lived assets</t>
  </si>
  <si>
    <t>Loss on early extinguishment of debt</t>
  </si>
  <si>
    <t>Change in contingent earn-out liability</t>
  </si>
  <si>
    <t>Gain on sale of available-for-sale securities</t>
  </si>
  <si>
    <t>Unrealized loss on derivatives not designated as hedging instruments included in net income (loss)</t>
  </si>
  <si>
    <t>Payments of contingent consideration in excess of acquisition date fair value</t>
  </si>
  <si>
    <t>Effect of exchange rate changes on monetary assets and liabilities denominated in non-functional currency</t>
  </si>
  <si>
    <t>Other non-cash items</t>
  </si>
  <si>
    <t>Gain on proceeds from insurance</t>
  </si>
  <si>
    <t>Changes in operating assets and liabilities:</t>
  </si>
  <si>
    <t>Accounts receivable</t>
  </si>
  <si>
    <t>Interest receivable</t>
  </si>
  <si>
    <t>Prepaid expenses and other assets</t>
  </si>
  <si>
    <t>Accrued expenses and other liabilities</t>
  </si>
  <si>
    <t>Net cash provided by (used in) operating activities</t>
  </si>
  <si>
    <t>Investing activities</t>
  </si>
  <si>
    <t>Purchases of property, plant and equipment</t>
  </si>
  <si>
    <t>Proceeds from the sale of subsidiaries, net of transactions costs and cash divested</t>
  </si>
  <si>
    <t>Business acquisitions, net of cash acquired</t>
  </si>
  <si>
    <t>Purchases of intangible assets</t>
  </si>
  <si>
    <t>Purchases of marketable securities</t>
  </si>
  <si>
    <t>Capitalization of software and website development costs</t>
  </si>
  <si>
    <t>Investment in equity interests</t>
  </si>
  <si>
    <t>Proceeds from sale of available-for-sale securities</t>
  </si>
  <si>
    <t>Sale of equity securities</t>
  </si>
  <si>
    <t>Proceeds from the sale of assets</t>
  </si>
  <si>
    <t>Proceeds from insurance related to investing activities</t>
  </si>
  <si>
    <t>Other investing activities</t>
  </si>
  <si>
    <t>Net cash provided by (used in) investing activities</t>
  </si>
  <si>
    <t>Financing activities</t>
  </si>
  <si>
    <t>Proceeds from borrowings of debt</t>
  </si>
  <si>
    <t>Proceeds from issuance of senior notes</t>
  </si>
  <si>
    <t>Payments of debt</t>
  </si>
  <si>
    <t>Payments for early redemptions of senior notes</t>
  </si>
  <si>
    <t>Payments of early redemption fees for senior notes</t>
  </si>
  <si>
    <t>Payments of debt issuance costs</t>
  </si>
  <si>
    <t>Payment of deferred offering costs</t>
  </si>
  <si>
    <t>Net proceeds from public offering</t>
  </si>
  <si>
    <t>Payments of purchase consideration included in acquisition-date fair value</t>
  </si>
  <si>
    <t>Payments of withholding taxes in connection with equity awards</t>
  </si>
  <si>
    <t>Payments of capital lease obligations</t>
  </si>
  <si>
    <t>Purchase of ordinary shares</t>
  </si>
  <si>
    <t>Purchase of noncontrolling interests</t>
  </si>
  <si>
    <t>Distribution to noncontrolling interests</t>
  </si>
  <si>
    <t>Excess tax benefits derived from share-based compensation awards</t>
  </si>
  <si>
    <t>Proceeds from issuance of ordinary shares</t>
  </si>
  <si>
    <t>Proceeds from issuance of Series B preferred shares, net</t>
  </si>
  <si>
    <t>Repurchase of Series A preferred shares</t>
  </si>
  <si>
    <t>Issuance of loans</t>
  </si>
  <si>
    <t>Proceeds from sale of noncontrolling interest</t>
  </si>
  <si>
    <t>Capital contribution from noncontrolling interest</t>
  </si>
  <si>
    <t>Other financing activities</t>
  </si>
  <si>
    <t>Net cash (used in) provided by financing activities</t>
  </si>
  <si>
    <t>Effect of exchange rate changes on cash and cash equivalents</t>
  </si>
  <si>
    <t>Change in cash held for sale</t>
  </si>
  <si>
    <t>Net increase (decrease) in cash and cash equivalents</t>
  </si>
  <si>
    <t>Cash and cash equivalents at beginning of period</t>
  </si>
  <si>
    <t>Cash and cash equivalents at end of period</t>
  </si>
  <si>
    <t>REVENUE:</t>
  </si>
  <si>
    <t>Vistaprint</t>
  </si>
  <si>
    <t>as % of revenue</t>
  </si>
  <si>
    <t>National Pen</t>
  </si>
  <si>
    <t>All Other Businesses</t>
  </si>
  <si>
    <t>Total revenue</t>
  </si>
  <si>
    <t>Total inter-segment revenue</t>
  </si>
  <si>
    <t>North America</t>
  </si>
  <si>
    <t>Europe</t>
  </si>
  <si>
    <t>Other</t>
  </si>
  <si>
    <t>Inter-segment revenue</t>
  </si>
  <si>
    <t>Total segment revenue</t>
  </si>
  <si>
    <t>Note: During the first quarter of fiscal 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 In addition, we adjusted our historical segment profitability for the allocation of certain IT costs that are allocated to each of our businesses in fiscal 2018.</t>
  </si>
  <si>
    <t>PROFIT (LOSS) RECONCILATION ("SEGMENT PROFIT"):</t>
  </si>
  <si>
    <t>Vistaprint</t>
  </si>
  <si>
    <t>as % of segment revenue</t>
  </si>
  <si>
    <t>National Pen</t>
  </si>
  <si>
    <t>All Other Businesses</t>
  </si>
  <si>
    <t>Unallocated SBC</t>
  </si>
  <si>
    <t>Include: Realized (losses) gains on certain currency derivatives not included in operating income</t>
  </si>
  <si>
    <t>Adjusted Net Operating Profit</t>
  </si>
  <si>
    <t>Exclude: Realized losses (gains) on certain currency derivatives not included in operating income</t>
  </si>
  <si>
    <t>Acquisition-related amortization and depreciation</t>
  </si>
  <si>
    <t>Share-based compensation related to investment consideration</t>
  </si>
  <si>
    <t>Certain impairments and other adjustments</t>
  </si>
  <si>
    <t>Restructuring related charges</t>
  </si>
  <si>
    <t>Interest expense for Waltham, Massachusetts lease</t>
  </si>
  <si>
    <t>Total income (loss) from operations</t>
  </si>
  <si>
    <t>Central and Corporate Costs</t>
  </si>
  <si>
    <t>Corporate costs</t>
  </si>
  <si>
    <t>Central operating costs</t>
  </si>
  <si>
    <t>MCP investment</t>
  </si>
  <si>
    <t>Total central and corporate costs</t>
  </si>
  <si>
    <t>Total amortization and depreciation</t>
  </si>
  <si>
    <t>Total acquisition-related amortization and depreciation included in total amortization and depreciation above</t>
  </si>
  <si>
    <t>PURCHASES OF PROPERTY, PLANT AND EQUIPMENT:</t>
  </si>
  <si>
    <t>Total purchases of property, plant and equipment</t>
  </si>
  <si>
    <t>CAPITALIZATION OF SOFTWARE AND WEBSITE DEVELOPMENT COSTS:</t>
  </si>
  <si>
    <t>—%</t>
  </si>
  <si>
    <t>Total capitalization of software and website development costs</t>
  </si>
  <si>
    <t>REVENUE METRICS:</t>
  </si>
  <si>
    <t>U.S. revenue</t>
  </si>
  <si>
    <t>Germany revenue</t>
  </si>
  <si>
    <t>Other revenue</t>
  </si>
  <si>
    <t>Physical printed products and other</t>
  </si>
  <si>
    <t>Digital products/services</t>
  </si>
  <si>
    <t>EMPLOYEE HEADCOUNT:</t>
  </si>
  <si>
    <t>Full-time employees</t>
  </si>
  <si>
    <t>Temporary employees</t>
  </si>
  <si>
    <t>Total Cimpress headcount at end of period</t>
  </si>
  <si>
    <t>CONSOLIDATED ADVERTISING SPEND:</t>
  </si>
  <si>
    <t>Total advertising &amp; commissions expense ($ millions)</t>
  </si>
  <si>
    <t>VISTAPRINT METRICS:</t>
  </si>
  <si>
    <t>TTM bookings from repeat customers</t>
  </si>
  <si>
    <t>TTM bookings from first-time customers</t>
  </si>
  <si>
    <t>Vistaprint advertising &amp; commissions expense ($ millions)</t>
  </si>
  <si>
    <t>as % of Vistaprint revenue</t>
  </si>
  <si>
    <t>Note: values may not sum to total due to rounding.</t>
  </si>
  <si>
    <t>REVENUE GROWTH RECONCILATION BY REPORTABLE SEGMENT:</t>
  </si>
  <si>
    <t>% Change</t>
  </si>
  <si>
    <t>Currency Impact: (Favorable)/Unfavorable</t>
  </si>
  <si>
    <t>Constant-Currency Revenue Growth</t>
  </si>
  <si>
    <t>Constant-Currency Revenue Growth Excluding Acquisitions/Divestitures</t>
  </si>
  <si>
    <t>Impact of Acquisitions/Divestitures: (Favorable)/Unfavorable</t>
  </si>
  <si>
    <t>National Pen</t>
  </si>
  <si>
    <t>Pro Forma Growth Rates:</t>
  </si>
  <si>
    <t>Pro Forma Revenue Growth in U.S. Dollars</t>
  </si>
  <si>
    <t>Pro Forma Revenue Growth in Constant Currency</t>
  </si>
  <si>
    <t>Impact of Discontinued Operations</t>
  </si>
  <si>
    <t>Pro Forma Constant-Currency Revenue Growth Excluding Discontinued Operations</t>
  </si>
  <si>
    <t>Inter-Segment Eliminations</t>
  </si>
  <si>
    <t>Total Revenue</t>
  </si>
  <si>
    <t>Note: During the first quarter of fiscal 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t>
  </si>
  <si>
    <t>GAAP operating income (loss)</t>
  </si>
  <si>
    <t>Exclude expense (benefit) impact of:</t>
  </si>
  <si>
    <t>Less: Interest expense associated with Waltham, Massachusetts lease</t>
  </si>
  <si>
    <t>Adjusted Net Operating Profit (NOP)</t>
  </si>
  <si>
    <t>FREE CASH FLOW AND SELECTED CASH FLOW METRICS:</t>
  </si>
  <si>
    <t>Net cash provided by (used in) operations</t>
  </si>
  <si>
    <t>Purchases of property, plant &amp; equipment</t>
  </si>
  <si>
    <t>Purchases of intangible assets not related to acquisition</t>
  </si>
  <si>
    <t>Payment of contingent earn-out liabilities</t>
  </si>
  <si>
    <t>Free cash flow</t>
  </si>
  <si>
    <t>Reference:</t>
  </si>
  <si>
    <t>Value of capital leases</t>
  </si>
  <si>
    <t>Cash restructuring payments</t>
  </si>
  <si>
    <t>Cash paid during the period for interest</t>
  </si>
  <si>
    <t>Interest expense for Waltham, Massachusetts Lease</t>
  </si>
  <si>
    <t>Cash interest related to borrowing</t>
  </si>
  <si>
    <t>Capital expenditures as a percent of total revenue</t>
  </si>
  <si>
    <t>Capital expenditures plus capital leases as a percent of total revenue</t>
  </si>
  <si>
    <t>Q1 15</t>
  </si>
  <si>
    <t>Q2 15</t>
  </si>
  <si>
    <t>Q3 15</t>
  </si>
  <si>
    <t>Q4 15</t>
  </si>
  <si>
    <t>(Sep 14)</t>
  </si>
  <si>
    <t>(Dec 14)</t>
  </si>
  <si>
    <t>(Mar 15)</t>
  </si>
  <si>
    <t>(Jun 15)</t>
  </si>
  <si>
    <t>QUARTERLY DATA</t>
  </si>
  <si>
    <t>Excess cash¹</t>
  </si>
  <si>
    <t>Invested capital²</t>
  </si>
  <si>
    <t>Average invested capital³</t>
  </si>
  <si>
    <t>Adjusted NOP (from reconciliation on prior tab)</t>
  </si>
  <si>
    <t>Cash taxes paid in the current period</t>
  </si>
  <si>
    <t>TTM DATA</t>
  </si>
  <si>
    <t>TTM Adjusted NOP</t>
  </si>
  <si>
    <t>Less: TTM cash taxes</t>
  </si>
  <si>
    <t>TTM Adjusted NOPAT</t>
  </si>
  <si>
    <t>Add: TTM SBC included in Adjusted NOP</t>
  </si>
  <si>
    <t>TTM Adjusted NOPAT excluding SBC</t>
  </si>
  <si>
    <t>TTM Adjusted ROIC (TTM Adjusted NOPAT/avg. invested capital)</t>
  </si>
  <si>
    <t>TTM Adjusted ROIC ex. SBC (TTM Adjusted NOPAT ex. SBC/avg. invested capital)</t>
  </si>
  <si>
    <r>
      <rPr>
        <b/>
        <sz val="9"/>
        <color rgb="FF000000"/>
        <rFont val="Arial"/>
        <family val="2"/>
      </rPr>
      <t>Consolidated Statement of Income and Margin Metrics</t>
    </r>
    <r>
      <rPr>
        <b/>
        <vertAlign val="superscript"/>
        <sz val="9"/>
        <color rgb="FF000000"/>
        <rFont val="Arial"/>
        <family val="2"/>
      </rPr>
      <t xml:space="preserve">1
</t>
    </r>
    <r>
      <rPr>
        <i/>
        <sz val="9"/>
        <color rgb="FF000000"/>
        <rFont val="Arial"/>
        <family val="2"/>
      </rPr>
      <t>In $ thousands, except share count and per share data</t>
    </r>
  </si>
  <si>
    <r>
      <t>Cost of revenue</t>
    </r>
    <r>
      <rPr>
        <vertAlign val="superscript"/>
        <sz val="9"/>
        <color rgb="FF000000"/>
        <rFont val="Arial"/>
        <family val="2"/>
      </rPr>
      <t>4</t>
    </r>
  </si>
  <si>
    <r>
      <t>Technology and development expense</t>
    </r>
    <r>
      <rPr>
        <vertAlign val="superscript"/>
        <sz val="9"/>
        <color rgb="FF000000"/>
        <rFont val="Arial"/>
        <family val="2"/>
      </rPr>
      <t>4</t>
    </r>
  </si>
  <si>
    <r>
      <t>Marketing and selling expense</t>
    </r>
    <r>
      <rPr>
        <vertAlign val="superscript"/>
        <sz val="9"/>
        <color rgb="FF000000"/>
        <rFont val="Arial"/>
        <family val="2"/>
      </rPr>
      <t>4</t>
    </r>
  </si>
  <si>
    <r>
      <t>General and administrative expense</t>
    </r>
    <r>
      <rPr>
        <vertAlign val="superscript"/>
        <sz val="9"/>
        <color rgb="FF000000"/>
        <rFont val="Arial"/>
        <family val="2"/>
      </rPr>
      <t>4</t>
    </r>
  </si>
  <si>
    <r>
      <t>Amortization of acquired intangibles</t>
    </r>
    <r>
      <rPr>
        <vertAlign val="superscript"/>
        <sz val="9"/>
        <color rgb="FF000000"/>
        <rFont val="Arial"/>
        <family val="2"/>
      </rPr>
      <t>3</t>
    </r>
  </si>
  <si>
    <r>
      <t>Restructuring expense</t>
    </r>
    <r>
      <rPr>
        <vertAlign val="superscript"/>
        <sz val="9"/>
        <color rgb="FF000000"/>
        <rFont val="Arial"/>
        <family val="2"/>
      </rPr>
      <t>4</t>
    </r>
  </si>
  <si>
    <r>
      <t>Contribution profit as a percent of revenue</t>
    </r>
    <r>
      <rPr>
        <vertAlign val="superscript"/>
        <sz val="9"/>
        <color rgb="FF000000"/>
        <rFont val="Arial"/>
        <family val="2"/>
      </rPr>
      <t>2</t>
    </r>
  </si>
  <si>
    <r>
      <rPr>
        <vertAlign val="superscript"/>
        <sz val="9"/>
        <color rgb="FF000000"/>
        <rFont val="Arial"/>
        <family val="2"/>
      </rPr>
      <t xml:space="preserve">1 </t>
    </r>
    <r>
      <rPr>
        <sz val="9"/>
        <color rgb="FF000000"/>
        <rFont val="Arial"/>
        <family val="2"/>
      </rPr>
      <t xml:space="preserve">Quarterly results are unaudited and when added together, may not equal annual results due to rounding. 
</t>
    </r>
    <r>
      <rPr>
        <vertAlign val="superscript"/>
        <sz val="9"/>
        <color rgb="FF000000"/>
        <rFont val="Arial"/>
        <family val="2"/>
      </rPr>
      <t xml:space="preserve">2 </t>
    </r>
    <r>
      <rPr>
        <sz val="9"/>
        <color rgb="FF000000"/>
        <rFont val="Arial"/>
        <family val="2"/>
      </rPr>
      <t xml:space="preserve">Contribution margin is defined as revenue minus the cost of revenue, the cost of advertising and payment processing, as a percent of total revenue. Historical consolidated advertising expense and payment processing is in the "Operating Metrics" tab of this spreadsheet. 
</t>
    </r>
    <r>
      <rPr>
        <vertAlign val="superscript"/>
        <sz val="9"/>
        <color rgb="FF000000"/>
        <rFont val="Arial"/>
        <family val="2"/>
      </rPr>
      <t>3</t>
    </r>
    <r>
      <rPr>
        <sz val="9"/>
        <color rgb="FF000000"/>
        <rFont val="Arial"/>
        <family val="2"/>
      </rPr>
      <t xml:space="preserve"> During the third quarter of fiscal 2017 we changed the presentation of amortization expense for acquired intangible assets. The expense was previously classified within each of the respective expense lines of our consolidated statement of operations and now is presented as a separate financial statement line item, "Amortization of acquired intangible assets". Periods presented before FY2015 were not recast to reflect this change.
</t>
    </r>
    <r>
      <rPr>
        <vertAlign val="superscript"/>
        <sz val="9"/>
        <color rgb="FF000000"/>
        <rFont val="Arial"/>
        <family val="2"/>
      </rPr>
      <t xml:space="preserve">4 </t>
    </r>
    <r>
      <rPr>
        <sz val="9"/>
        <color rgb="FF000000"/>
        <rFont val="Arial"/>
        <family val="2"/>
      </rPr>
      <t>The amounts in the table above include share-based compensation (SBC) as follows:</t>
    </r>
  </si>
  <si>
    <r>
      <rPr>
        <b/>
        <sz val="9"/>
        <color rgb="FF000000"/>
        <rFont val="Arial"/>
        <family val="2"/>
      </rPr>
      <t>Balance Sheet</t>
    </r>
    <r>
      <rPr>
        <b/>
        <vertAlign val="superscript"/>
        <sz val="9"/>
        <color rgb="FF000000"/>
        <rFont val="Arial"/>
        <family val="2"/>
      </rPr>
      <t xml:space="preserve">1
</t>
    </r>
    <r>
      <rPr>
        <i/>
        <sz val="9"/>
        <color rgb="FF000000"/>
        <rFont val="Arial"/>
        <family val="2"/>
      </rPr>
      <t>In $ thousands</t>
    </r>
  </si>
  <si>
    <t>March 31, 
2019</t>
  </si>
  <si>
    <r>
      <rPr>
        <vertAlign val="superscript"/>
        <sz val="9"/>
        <color rgb="FF000000"/>
        <rFont val="Arial"/>
        <family val="2"/>
      </rPr>
      <t xml:space="preserve">1 </t>
    </r>
    <r>
      <rPr>
        <sz val="9"/>
        <color rgb="FF000000"/>
        <rFont val="Arial"/>
        <family val="2"/>
      </rPr>
      <t>Quarterly results are unaudited and when added together may not equal annual results due to rounding.</t>
    </r>
  </si>
  <si>
    <r>
      <rPr>
        <b/>
        <sz val="9"/>
        <color rgb="FF000000"/>
        <rFont val="Arial"/>
        <family val="2"/>
      </rPr>
      <t>Cash Flow Statement</t>
    </r>
    <r>
      <rPr>
        <b/>
        <vertAlign val="superscript"/>
        <sz val="9"/>
        <color rgb="FF000000"/>
        <rFont val="Arial"/>
        <family val="2"/>
      </rPr>
      <t xml:space="preserve">1
</t>
    </r>
    <r>
      <rPr>
        <i/>
        <sz val="9"/>
        <color rgb="FF000000"/>
        <rFont val="Arial"/>
        <family val="2"/>
      </rPr>
      <t>In $ thousands</t>
    </r>
  </si>
  <si>
    <r>
      <rPr>
        <b/>
        <sz val="9"/>
        <color rgb="FF000000"/>
        <rFont val="Arial"/>
        <family val="2"/>
      </rPr>
      <t>Segment Revenue</t>
    </r>
    <r>
      <rPr>
        <b/>
        <vertAlign val="superscript"/>
        <sz val="9"/>
        <color rgb="FF000000"/>
        <rFont val="Arial"/>
        <family val="2"/>
      </rPr>
      <t xml:space="preserve">1
</t>
    </r>
    <r>
      <rPr>
        <i/>
        <sz val="9"/>
        <color rgb="FF000000"/>
        <rFont val="Arial"/>
        <family val="2"/>
      </rPr>
      <t>In $ thousands except where noted</t>
    </r>
  </si>
  <si>
    <t>Upload and Print</t>
  </si>
  <si>
    <r>
      <t>Inter-segment eliminations</t>
    </r>
    <r>
      <rPr>
        <vertAlign val="superscript"/>
        <sz val="9"/>
        <color rgb="FF000000"/>
        <rFont val="Arial"/>
        <family val="2"/>
      </rPr>
      <t>2</t>
    </r>
  </si>
  <si>
    <r>
      <rPr>
        <b/>
        <vertAlign val="superscript"/>
        <sz val="9"/>
        <color rgb="FF000000"/>
        <rFont val="Arial"/>
        <family val="2"/>
      </rPr>
      <t>2</t>
    </r>
    <r>
      <rPr>
        <b/>
        <sz val="9"/>
        <color rgb="FF000000"/>
        <rFont val="Arial"/>
        <family val="2"/>
      </rPr>
      <t>INTER-SEGMENT REVENUE:</t>
    </r>
  </si>
  <si>
    <r>
      <t>SEGMENT REVENUE BY GEOGRAPHIC REGION</t>
    </r>
    <r>
      <rPr>
        <b/>
        <vertAlign val="superscript"/>
        <sz val="9"/>
        <color rgb="FF000000"/>
        <rFont val="Arial"/>
        <family val="2"/>
      </rPr>
      <t>3</t>
    </r>
    <r>
      <rPr>
        <b/>
        <sz val="9"/>
        <color rgb="FF000000"/>
        <rFont val="Arial"/>
        <family val="2"/>
      </rPr>
      <t>:</t>
    </r>
  </si>
  <si>
    <r>
      <rPr>
        <vertAlign val="superscript"/>
        <sz val="9"/>
        <color rgb="FF000000"/>
        <rFont val="Arial"/>
        <family val="2"/>
      </rPr>
      <t xml:space="preserve">3 </t>
    </r>
    <r>
      <rPr>
        <sz val="9"/>
        <color rgb="FF000000"/>
        <rFont val="Arial"/>
        <family val="2"/>
      </rPr>
      <t>Segment revenue by geographic region is in USD.</t>
    </r>
  </si>
  <si>
    <r>
      <rPr>
        <b/>
        <sz val="9"/>
        <color rgb="FF000000"/>
        <rFont val="Arial"/>
        <family val="2"/>
      </rPr>
      <t>Segment Profit &amp; Other</t>
    </r>
    <r>
      <rPr>
        <b/>
        <vertAlign val="superscript"/>
        <sz val="9"/>
        <color rgb="FF000000"/>
        <rFont val="Arial"/>
        <family val="2"/>
      </rPr>
      <t xml:space="preserve">1
</t>
    </r>
    <r>
      <rPr>
        <i/>
        <sz val="9"/>
        <color rgb="FF000000"/>
        <rFont val="Arial"/>
        <family val="2"/>
      </rPr>
      <t>In $ thousands except where noted</t>
    </r>
  </si>
  <si>
    <r>
      <t>Total Segment Profit</t>
    </r>
    <r>
      <rPr>
        <b/>
        <vertAlign val="superscript"/>
        <sz val="9"/>
        <color rgb="FF000000"/>
        <rFont val="Arial"/>
        <family val="2"/>
      </rPr>
      <t>2</t>
    </r>
  </si>
  <si>
    <r>
      <t>Central and Corporate Costs</t>
    </r>
    <r>
      <rPr>
        <vertAlign val="superscript"/>
        <sz val="9"/>
        <color rgb="FF000000"/>
        <rFont val="Arial"/>
        <family val="2"/>
      </rPr>
      <t>3</t>
    </r>
    <r>
      <rPr>
        <sz val="9"/>
        <color rgb="FF000000"/>
        <rFont val="Arial"/>
        <family val="2"/>
      </rPr>
      <t xml:space="preserve"> excluding unallocated SBC</t>
    </r>
  </si>
  <si>
    <r>
      <t>Earn-out related charges</t>
    </r>
    <r>
      <rPr>
        <vertAlign val="superscript"/>
        <sz val="9"/>
        <color rgb="FF000000"/>
        <rFont val="Arial"/>
        <family val="2"/>
      </rPr>
      <t>4</t>
    </r>
  </si>
  <si>
    <r>
      <t>Gain on the purchase or sale of subsidiaries</t>
    </r>
    <r>
      <rPr>
        <vertAlign val="superscript"/>
        <sz val="9"/>
        <color rgb="FF000000"/>
        <rFont val="Arial"/>
        <family val="2"/>
      </rPr>
      <t>5</t>
    </r>
  </si>
  <si>
    <r>
      <rPr>
        <vertAlign val="superscript"/>
        <sz val="9"/>
        <color rgb="FF000000"/>
        <rFont val="Arial"/>
        <family val="2"/>
      </rPr>
      <t xml:space="preserve">1 </t>
    </r>
    <r>
      <rPr>
        <sz val="9"/>
        <color rgb="FF000000"/>
        <rFont val="Arial"/>
        <family val="2"/>
      </rPr>
      <t xml:space="preserve">Quarterly results are unaudited and when added together may not equal annual results due to rounding.
</t>
    </r>
    <r>
      <rPr>
        <vertAlign val="superscript"/>
        <sz val="9"/>
        <color rgb="FF000000"/>
        <rFont val="Arial"/>
        <family val="2"/>
      </rPr>
      <t>4</t>
    </r>
    <r>
      <rPr>
        <sz val="9"/>
        <color rgb="FF000000"/>
        <rFont val="Arial"/>
        <family val="2"/>
      </rPr>
      <t xml:space="preserve"> Includes expense recognized for the change in fair value of contingent consideration and compensation expense related to earn-out mechanisms dependent upon continued employment. 
</t>
    </r>
    <r>
      <rPr>
        <vertAlign val="superscript"/>
        <sz val="9"/>
        <color rgb="FF000000"/>
        <rFont val="Arial"/>
        <family val="2"/>
      </rPr>
      <t xml:space="preserve">5 </t>
    </r>
    <r>
      <rPr>
        <sz val="9"/>
        <color rgb="FF000000"/>
        <rFont val="Arial"/>
        <family val="2"/>
      </rPr>
      <t>Includes the impact of the gain on the sale of Albumprinter, as well as a bargain purchase gain as defined by ASC 805-30 for an acquisition in which the identifiable assets acquired and liabilities assumed are greater than the consideration transferred, that was recognized in general and administrative expense in our consolidated statement of operations during the three months ended September 30, 2017.</t>
    </r>
  </si>
  <si>
    <r>
      <rPr>
        <b/>
        <vertAlign val="superscript"/>
        <sz val="9"/>
        <color rgb="FF000000"/>
        <rFont val="Arial"/>
        <family val="2"/>
      </rPr>
      <t>2</t>
    </r>
    <r>
      <rPr>
        <b/>
        <sz val="9"/>
        <color rgb="FF000000"/>
        <rFont val="Arial"/>
        <family val="2"/>
      </rPr>
      <t xml:space="preserve"> SHARE-BASED COMPENSATION INCLUDED IN SEGMENT PROFIT:</t>
    </r>
  </si>
  <si>
    <r>
      <t>Total share-based compensation included in Segment Profit</t>
    </r>
    <r>
      <rPr>
        <b/>
        <vertAlign val="superscript"/>
        <sz val="9"/>
        <color rgb="FF000000"/>
        <rFont val="Arial"/>
        <family val="2"/>
      </rPr>
      <t>7</t>
    </r>
  </si>
  <si>
    <r>
      <rPr>
        <b/>
        <vertAlign val="superscript"/>
        <sz val="9"/>
        <color rgb="FF000000"/>
        <rFont val="Arial"/>
        <family val="2"/>
      </rPr>
      <t>3</t>
    </r>
    <r>
      <rPr>
        <b/>
        <sz val="9"/>
        <color rgb="FF000000"/>
        <rFont val="Arial"/>
        <family val="2"/>
      </rPr>
      <t xml:space="preserve"> CENTRAL AND CORPORATE COSTS DETAIL:</t>
    </r>
  </si>
  <si>
    <r>
      <t>AMORTIZATION AND DEPRECIATION</t>
    </r>
    <r>
      <rPr>
        <b/>
        <vertAlign val="superscript"/>
        <sz val="9"/>
        <color rgb="FF000000"/>
        <rFont val="Arial"/>
        <family val="2"/>
      </rPr>
      <t>6</t>
    </r>
    <r>
      <rPr>
        <b/>
        <sz val="9"/>
        <color rgb="FF000000"/>
        <rFont val="Arial"/>
        <family val="2"/>
      </rPr>
      <t>:</t>
    </r>
  </si>
  <si>
    <r>
      <rPr>
        <b/>
        <vertAlign val="superscript"/>
        <sz val="9"/>
        <color rgb="FF000000"/>
        <rFont val="Arial"/>
        <family val="2"/>
      </rPr>
      <t xml:space="preserve">6 </t>
    </r>
    <r>
      <rPr>
        <b/>
        <sz val="9"/>
        <color rgb="FF000000"/>
        <rFont val="Arial"/>
        <family val="2"/>
      </rPr>
      <t>ACQUISITION-RELATED AMORTIZATION AND DEPRECIATION INCLUDED IN TOTAL AMORTIZATION AND DEPRECIATION ABOVE:</t>
    </r>
  </si>
  <si>
    <r>
      <t xml:space="preserve">   Total advertising &amp; payment processing fees ($ millions)</t>
    </r>
    <r>
      <rPr>
        <vertAlign val="superscript"/>
        <sz val="9"/>
        <color rgb="FF000000"/>
        <rFont val="Arial"/>
        <family val="2"/>
      </rPr>
      <t>2</t>
    </r>
  </si>
  <si>
    <r>
      <rPr>
        <vertAlign val="superscript"/>
        <sz val="9"/>
        <color rgb="FF000000"/>
        <rFont val="Arial"/>
        <family val="2"/>
      </rPr>
      <t xml:space="preserve">1 </t>
    </r>
    <r>
      <rPr>
        <sz val="9"/>
        <color rgb="FF000000"/>
        <rFont val="Arial"/>
        <family val="2"/>
      </rPr>
      <t>Metrics are unaudited, approximate, and when added together may not equal annual results due to rounding.</t>
    </r>
  </si>
  <si>
    <r>
      <rPr>
        <vertAlign val="superscript"/>
        <sz val="9"/>
        <color rgb="FF000000"/>
        <rFont val="Arial"/>
        <family val="2"/>
      </rPr>
      <t>2</t>
    </r>
    <r>
      <rPr>
        <sz val="9"/>
        <color rgb="FF000000"/>
        <rFont val="Arial"/>
        <family val="2"/>
      </rPr>
      <t xml:space="preserve"> Total advertising and payment processing fees includes the Total advertising and commissions expense above, as well as the fees associated with processing customer payments. This number is used to calculate "contribution margin" included on the income statement tab of this spreadsheet.</t>
    </r>
  </si>
  <si>
    <r>
      <rPr>
        <b/>
        <sz val="9"/>
        <color rgb="FF000000"/>
        <rFont val="Arial"/>
        <family val="2"/>
      </rPr>
      <t xml:space="preserve">ABOUT NON-GAAP FINANCIAL MEASURES:
</t>
    </r>
    <r>
      <rPr>
        <sz val="9"/>
        <color rgb="FF000000"/>
        <rFont val="Arial"/>
        <family val="2"/>
      </rPr>
      <t xml:space="preserve">To supplement Cimpress’ consolidated financial statements presented in accordance with U.S. generally accepted accounting principles, or GAAP, Cimpress has used the following measures defined as non-GAAP financial measures by Securities and Exchange Commission, or SEC, rules: Adjusted Net Operating Profit, free cash flow, Trailing Twelve Month Return on Invested Capital, Adjusted EBITDA, constant-currency revenue growth and constant-currency revenue growth excluding revenue from acquisitions and divestitures made in the last twelve months:
•        Constant-currency revenue growth is estimated by translating all non-U.S. dollar denominated revenue generated in the current period using the prior year period’s average exchange rate for each currency to the U.S. dollar. 
•        Constant-currency revenue growth excluding revenue from acquisitions and divestitures made during the past twelve months excludes the impact of currency as defined above. In Q3FY17, Q4FY17, Q1FY18 and Q2FY18, it excludes the impact of revenue from National Pen. The organic constant-currency growth rate excludes Albumprinter revenue from Q1 FY2017 through Q1 FY2018, Digipri (the part of our Japan business that we previously sold) revenue, for Q2 FY2018, and VIDA and BuildASign revenue for all periods. 
•        Adjusted Net Operating Profit is defined as GAAP operating income plus interest expense associated with our Waltham, Massachusetts lease, excluding M&amp;A related items such as acquisition-related amortization and depreciation, changes in the fair value of contingent consideration, and expense for or reversal of deferred payments or equity awards that are treated as compensation expense, plus the impact of certain unusual items such as discontinued operations, restructuring charges, impairments, or gains related to the purchase or sale of subsidiaries, plus certain realized gains or losses on currency derivatives that are not included in operating income. 
•        Adjusted EBITDA is defined as operating Income plus depreciation and amortization (excluding depreciation and amortization related to our Waltham, Massachusetts office lease) plus share-based compensation expense plus proceeds from insurance plus earn-out related charges plus certain impairments plus restructuring related charges plus realized gains or losses on currency derivatives less interest expense related to our Waltham, Massachusetts office lease less gain on purchase or sale of subsidiaries.
•        Free cash flow is defined as net cash provided by operating activities less purchases of property, plant and equipment, purchases of intangible assets not related to acquisitions, and capitalization of software and website development costs, plus payment of contingent consideration in excess of acquisition-date fair value, plus gains on proceeds from insurance. 
•        Trailing Twelve Month Return on Invested Capital is Adjusted NOPAT of Adjusted NOPAT excluding share-based compensation, divided by debt plus redeemable noncontrolling interest plus shareholders equity, less excess cash. Adjusted NOPAT is defined as Adjusted NOP from above, less cash taxes. Adjusted NOPAT excluding share-based compensation adds back all share-based compensation expense that has not already been added back to Adjusted NOPAT. Excess cash is cash and equivalents greater than 5% of last twelve month revenues and if negative, is capped at zero. Operating leases have not been converted to debt for purposes of this calculation.
These non-GAAP financial measures are provided to enhance investors' understanding of our current operating results from the underlying and ongoing business for the same reasons they are used by management. For example, as we have become more acquisitive over recent years we believe excluding the costs related to the purchase of a business (such as amortization of acquired intangible assets, contingent consideration, or impairment of goodwill) provides further insight into the performance of the underlying acquired business in addition to that provided by our GAAP operating income. As another example, as we do not apply hedge accounting for our currency forward contracts, we believe inclusion of realized gains and losses on these contracts that are intended to be matched against operational currency fluctuations provides further insight into our operating performance in addition to that provided by our GAAP operating income. We do not, nor do we suggest that investors should, consider such non-GAAP financial measures in isolation from, or as a substitute for, financial information prepared in accordance with GAAP. For more information on these non-GAAP financial measures, please see the tables captioned “Reconciliations of Non-GAAP Financial Measures” included at the end of this spreadsheet. The tables have more details on the GAAP financial measures that are most directly comparable to non-GAAP financial measures and the related reconciliation between these financial measures. 
Non-GAAP measures are unaudited. </t>
    </r>
  </si>
  <si>
    <r>
      <rPr>
        <b/>
        <sz val="9"/>
        <color rgb="FF000000"/>
        <rFont val="Arial"/>
        <family val="2"/>
      </rPr>
      <t xml:space="preserve">Reconciliation of Constant-Currency Revenue Growth
</t>
    </r>
    <r>
      <rPr>
        <i/>
        <sz val="9"/>
        <color rgb="FF000000"/>
        <rFont val="Arial"/>
        <family val="2"/>
      </rPr>
      <t>In $ thousands except where noted</t>
    </r>
  </si>
  <si>
    <r>
      <t>% Change</t>
    </r>
    <r>
      <rPr>
        <vertAlign val="superscript"/>
        <sz val="9"/>
        <color rgb="FF000000"/>
        <rFont val="Arial"/>
        <family val="2"/>
      </rPr>
      <t>1</t>
    </r>
  </si>
  <si>
    <r>
      <rPr>
        <vertAlign val="superscript"/>
        <sz val="9"/>
        <color rgb="FF000000"/>
        <rFont val="Arial"/>
        <family val="2"/>
      </rPr>
      <t xml:space="preserve">1 </t>
    </r>
    <r>
      <rPr>
        <sz val="9"/>
        <color rgb="FF000000"/>
        <rFont val="Arial"/>
        <family val="2"/>
      </rPr>
      <t>National Pen's reported revenue growth was 100% in Q3FY17, Q4FY17, Q1FY18 and Q2FY18 since we did not own this business in the year-ago period.</t>
    </r>
  </si>
  <si>
    <r>
      <rPr>
        <b/>
        <sz val="9"/>
        <color rgb="FF000000"/>
        <rFont val="Arial"/>
        <family val="2"/>
      </rPr>
      <t xml:space="preserve">Reconciliation of Adjusted Net Operating Profit
</t>
    </r>
    <r>
      <rPr>
        <i/>
        <sz val="9"/>
        <color rgb="FF000000"/>
        <rFont val="Arial"/>
        <family val="2"/>
      </rPr>
      <t>In $ thousands</t>
    </r>
  </si>
  <si>
    <r>
      <t>Earn-out related charges</t>
    </r>
    <r>
      <rPr>
        <vertAlign val="superscript"/>
        <sz val="9"/>
        <color rgb="FF000000"/>
        <rFont val="Arial"/>
        <family val="2"/>
      </rPr>
      <t>1</t>
    </r>
  </si>
  <si>
    <r>
      <t>Certain impairments and other adjustments</t>
    </r>
    <r>
      <rPr>
        <vertAlign val="superscript"/>
        <sz val="9"/>
        <color rgb="FF000000"/>
        <rFont val="Arial"/>
        <family val="2"/>
      </rPr>
      <t>2</t>
    </r>
  </si>
  <si>
    <r>
      <t>Less: Gain on the purchase or sale of subsidiaries</t>
    </r>
    <r>
      <rPr>
        <vertAlign val="superscript"/>
        <sz val="9"/>
        <color rgb="FF000000"/>
        <rFont val="Arial"/>
        <family val="2"/>
      </rPr>
      <t>3</t>
    </r>
  </si>
  <si>
    <r>
      <rPr>
        <vertAlign val="superscript"/>
        <sz val="9"/>
        <color rgb="FF000000"/>
        <rFont val="Arial"/>
        <family val="2"/>
      </rPr>
      <t>1</t>
    </r>
    <r>
      <rPr>
        <sz val="9"/>
        <color rgb="FF000000"/>
        <rFont val="Arial"/>
        <family val="2"/>
      </rPr>
      <t xml:space="preserve"> Includes expense recognized for the change in fair value of contingent consideration and compensation expense related to cash-based earn-out mechanisms dependent upon continued employment.</t>
    </r>
  </si>
  <si>
    <r>
      <rPr>
        <vertAlign val="superscript"/>
        <sz val="9"/>
        <color rgb="FF000000"/>
        <rFont val="Arial"/>
        <family val="2"/>
      </rPr>
      <t>2</t>
    </r>
    <r>
      <rPr>
        <sz val="9"/>
        <color rgb="FF000000"/>
        <rFont val="Arial"/>
        <family val="2"/>
      </rPr>
      <t xml:space="preserve"> Includes the impact of certain impairments of goodwill and other long-lived assets as defined by ASC 350 - "Intangibles - Goodwill and Other", as well as reserves recognized for loans as defined by ASC 326 - "Financial Instruments - Credit Losses."</t>
    </r>
  </si>
  <si>
    <r>
      <rPr>
        <vertAlign val="superscript"/>
        <sz val="9"/>
        <color rgb="FF000000"/>
        <rFont val="Arial"/>
        <family val="2"/>
      </rPr>
      <t>3</t>
    </r>
    <r>
      <rPr>
        <sz val="9"/>
        <color rgb="FF000000"/>
        <rFont val="Arial"/>
        <family val="2"/>
      </rPr>
      <t xml:space="preserve"> Includes the impact of the gain on the sale of Albumprinter, as well as a bargain purchase gain as defined by ASC 805-30 for an acquisition in which the identifiable assets acquired and liabilities assumed are greater than the consideration transferred, that was recognized in general and administrative expense in our consolidated statement of operations during the three months ended September 30, 2017.</t>
    </r>
  </si>
  <si>
    <t>Waltham, MA lease depreciation adjustment</t>
  </si>
  <si>
    <r>
      <t>Share-based compensation expense</t>
    </r>
    <r>
      <rPr>
        <vertAlign val="superscript"/>
        <sz val="9"/>
        <color rgb="FF000000"/>
        <rFont val="Arial"/>
        <family val="2"/>
      </rPr>
      <t>2</t>
    </r>
  </si>
  <si>
    <t>Proceeds from insurance</t>
  </si>
  <si>
    <t>Interest expense associated with Waltham, MA lease</t>
  </si>
  <si>
    <t>Earn-out related charges</t>
  </si>
  <si>
    <t>Gain on purchase or sale of subsidiaries</t>
  </si>
  <si>
    <t>Realized gains (losses) on currency derivatives not included in operating income</t>
  </si>
  <si>
    <r>
      <t>Adjusted EBITDA</t>
    </r>
    <r>
      <rPr>
        <b/>
        <vertAlign val="superscript"/>
        <sz val="9"/>
        <color rgb="FF000000"/>
        <rFont val="Arial"/>
        <family val="2"/>
      </rPr>
      <t>1,3</t>
    </r>
  </si>
  <si>
    <r>
      <rPr>
        <vertAlign val="superscript"/>
        <sz val="9"/>
        <color rgb="FF000000"/>
        <rFont val="Arial"/>
        <family val="2"/>
      </rPr>
      <t xml:space="preserve">1 </t>
    </r>
    <r>
      <rPr>
        <sz val="9"/>
        <color rgb="FF000000"/>
        <rFont val="Arial"/>
        <family val="2"/>
      </rPr>
      <t xml:space="preserve">This spreadsheet uses the definition of Adjusted EBITDA as outlined above and therefore does not include the pro-forma impact of acquisitions; however, the senior unsecured notes' covenants allow for the inclusion of pro-forma impacts to Adjusted EBITDA. </t>
    </r>
  </si>
  <si>
    <r>
      <rPr>
        <vertAlign val="superscript"/>
        <sz val="9"/>
        <color rgb="FF000000"/>
        <rFont val="Arial"/>
        <family val="2"/>
      </rPr>
      <t>2</t>
    </r>
    <r>
      <rPr>
        <sz val="9"/>
        <color rgb="FF000000"/>
        <rFont val="Arial"/>
        <family val="2"/>
      </rPr>
      <t xml:space="preserve"> SBC expense listed here excludes the portion included in restructuring-related charges to avoid double counting.</t>
    </r>
  </si>
  <si>
    <t>Total Leverage</t>
  </si>
  <si>
    <t>Senior Leverage</t>
  </si>
  <si>
    <r>
      <t>SBC included in Adjusted NOP</t>
    </r>
    <r>
      <rPr>
        <vertAlign val="superscript"/>
        <sz val="9"/>
        <color rgb="FF000000"/>
        <rFont val="Arial"/>
        <family val="2"/>
      </rPr>
      <t>4</t>
    </r>
  </si>
  <si>
    <r>
      <rPr>
        <vertAlign val="superscript"/>
        <sz val="9"/>
        <color rgb="FF000000"/>
        <rFont val="Arial"/>
        <family val="2"/>
      </rPr>
      <t>1</t>
    </r>
    <r>
      <rPr>
        <sz val="9"/>
        <color rgb="FF000000"/>
        <rFont val="Arial"/>
        <family val="2"/>
      </rPr>
      <t xml:space="preserve"> Excess cash is cash and equivalents greater than 5% of last twelve month revenues and if negative, is capped at zero.</t>
    </r>
  </si>
  <si>
    <r>
      <rPr>
        <vertAlign val="superscript"/>
        <sz val="9"/>
        <color rgb="FF000000"/>
        <rFont val="Arial"/>
        <family val="2"/>
      </rPr>
      <t>2</t>
    </r>
    <r>
      <rPr>
        <sz val="9"/>
        <color rgb="FF000000"/>
        <rFont val="Arial"/>
        <family val="2"/>
      </rPr>
      <t xml:space="preserve"> Invested capital is debt plus redeemable noncontrolling interest plus shareholders equity, less excess cash.</t>
    </r>
  </si>
  <si>
    <r>
      <rPr>
        <vertAlign val="superscript"/>
        <sz val="9"/>
        <color rgb="FF000000"/>
        <rFont val="Arial"/>
        <family val="2"/>
      </rPr>
      <t>4</t>
    </r>
    <r>
      <rPr>
        <sz val="9"/>
        <color rgb="FF000000"/>
        <rFont val="Arial"/>
        <family val="2"/>
      </rPr>
      <t xml:space="preserve"> Adjusted NOP already excludes SBC related to investment consideration and restructuring. Here we remove the remaining SBC, so that the "Adjusted NOPAT excluding SBC" excludes all SBC.</t>
    </r>
  </si>
  <si>
    <r>
      <rPr>
        <vertAlign val="superscript"/>
        <sz val="9"/>
        <color rgb="FF000000"/>
        <rFont val="Arial"/>
        <family val="2"/>
      </rPr>
      <t xml:space="preserve">7 </t>
    </r>
    <r>
      <rPr>
        <sz val="9"/>
        <color rgb="FF000000"/>
        <rFont val="Arial"/>
        <family val="2"/>
      </rPr>
      <t>SBC expense related to restructuring actions included in Central and Corporate Costs (excluding Cimpress Open action which is included in All Other Businesses); the segments above represent the cross-charge of the grant value of a long-term incentive award, with the exception of Central &amp; Corporate Costs which includes the unallocated portion representing the difference between U.S. GAAP SBC expense and the grant value. This cost center also includes all expense related to SPSUs beginning in FY2018.</t>
    </r>
  </si>
  <si>
    <r>
      <rPr>
        <b/>
        <sz val="9"/>
        <color rgb="FF000000"/>
        <rFont val="Arial"/>
        <family val="2"/>
      </rPr>
      <t>Reconciliation of Adjusted EBITDA</t>
    </r>
    <r>
      <rPr>
        <b/>
        <vertAlign val="superscript"/>
        <sz val="9"/>
        <color rgb="FF000000"/>
        <rFont val="Arial"/>
        <family val="2"/>
      </rPr>
      <t xml:space="preserve">1
</t>
    </r>
    <r>
      <rPr>
        <i/>
        <sz val="9"/>
        <color rgb="FF000000"/>
        <rFont val="Arial"/>
        <family val="2"/>
      </rPr>
      <t>In $ thousands except leverage ratios</t>
    </r>
  </si>
  <si>
    <r>
      <rPr>
        <b/>
        <sz val="9"/>
        <color rgb="FF000000"/>
        <rFont val="Arial"/>
        <family val="2"/>
      </rPr>
      <t>Reconciliation of Free Cash Flow</t>
    </r>
    <r>
      <rPr>
        <b/>
        <vertAlign val="superscript"/>
        <sz val="9"/>
        <color rgb="FF000000"/>
        <rFont val="Arial"/>
        <family val="2"/>
      </rPr>
      <t xml:space="preserve"> 
</t>
    </r>
    <r>
      <rPr>
        <i/>
        <sz val="9"/>
        <color rgb="FF000000"/>
        <rFont val="Arial"/>
        <family val="2"/>
      </rPr>
      <t>In $ thousands except where noted</t>
    </r>
  </si>
  <si>
    <r>
      <rPr>
        <vertAlign val="superscript"/>
        <sz val="9"/>
        <color rgb="FF000000"/>
        <rFont val="Arial"/>
        <family val="2"/>
      </rPr>
      <t>3</t>
    </r>
    <r>
      <rPr>
        <sz val="9"/>
        <color rgb="FF000000"/>
        <rFont val="Arial"/>
        <family val="2"/>
      </rPr>
      <t xml:space="preserve"> Adjusted EBITDA includes 100% of the results of our consolidated subsidiaries and therefore does not give effect to Adjusted EBITDA attributable to noncontrolling interests. This is to most closely align to our debt covenant and cash flow reporting. </t>
    </r>
  </si>
  <si>
    <r>
      <rPr>
        <vertAlign val="superscript"/>
        <sz val="9"/>
        <color rgb="FF000000"/>
        <rFont val="Arial"/>
        <family val="2"/>
      </rPr>
      <t>3</t>
    </r>
    <r>
      <rPr>
        <sz val="9"/>
        <color rgb="FF000000"/>
        <rFont val="Arial"/>
        <family val="2"/>
      </rPr>
      <t xml:space="preserve"> Average invested capital represents a four quarter average of total debt, redeemable noncontrolling interests and total shareholders' equity, less excess cash.</t>
    </r>
  </si>
  <si>
    <t>Redeemable noncontrolling interest</t>
  </si>
  <si>
    <r>
      <rPr>
        <b/>
        <sz val="9"/>
        <color rgb="FF000000"/>
        <rFont val="Arial"/>
        <family val="2"/>
      </rPr>
      <t xml:space="preserve">Reconciliation of Trailing-Twelve Month (TTM) Return on Invested Capital
</t>
    </r>
    <r>
      <rPr>
        <i/>
        <sz val="9"/>
        <color rgb="FF000000"/>
        <rFont val="Arial"/>
        <family val="2"/>
      </rPr>
      <t>In $ thousands</t>
    </r>
    <r>
      <rPr>
        <sz val="9"/>
        <color rgb="FF000000"/>
        <rFont val="Arial"/>
        <family val="2"/>
      </rPr>
      <t xml:space="preserve"> </t>
    </r>
    <r>
      <rPr>
        <i/>
        <sz val="9"/>
        <color rgb="FF000000"/>
        <rFont val="Arial"/>
        <family val="2"/>
      </rPr>
      <t>except where noted</t>
    </r>
  </si>
  <si>
    <r>
      <rPr>
        <b/>
        <sz val="9"/>
        <color rgb="FF000000"/>
        <rFont val="Arial"/>
        <family val="2"/>
      </rPr>
      <t>Operating Metrics</t>
    </r>
    <r>
      <rPr>
        <b/>
        <vertAlign val="superscript"/>
        <sz val="9"/>
        <color rgb="FF000000"/>
        <rFont val="Arial"/>
        <family val="2"/>
      </rPr>
      <t xml:space="preserve">1
</t>
    </r>
    <r>
      <rPr>
        <i/>
        <sz val="9"/>
        <color rgb="FF000000"/>
        <rFont val="Arial"/>
        <family val="2"/>
      </rPr>
      <t>In $ thousands except headcount and where noted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</si>
</sst>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0_)_%;_(\(&quot;$&quot;#,##0\)_%;_(&quot;$&quot;&quot;—&quot;_);_(@_)"/>
    <numFmt numFmtId="165" formatCode="_(#,##0_)_%;_(\(#,##0\)_%;_(&quot;—&quot;_);_(@_)"/>
    <numFmt numFmtId="166" formatCode="_(&quot;$&quot;#,##0.00_)_%;_(\(&quot;$&quot;#,##0.00\)_%;_(&quot;$&quot;&quot;—&quot;_);_(@_)"/>
    <numFmt numFmtId="167" formatCode="#,##0;\-#,##0;0;_(@_)"/>
    <numFmt numFmtId="168" formatCode="#,##0.0_)%;\(#,##0.0\)%;&quot;—&quot;\%;_(@_)"/>
    <numFmt numFmtId="169" formatCode="#,##0_)%;\(#,##0\)%;&quot;—&quot;\%;_(@_)"/>
    <numFmt numFmtId="170" formatCode="_(&quot;$&quot;* #,##0_)_%;_(&quot;$&quot;* \(#,##0\)_%;_(&quot;$&quot;* &quot;—&quot;_);_(@_)"/>
    <numFmt numFmtId="171" formatCode="_(#,##0_);_(\(#,##0\);_(&quot;—&quot;_);_(@_)"/>
    <numFmt numFmtId="172" formatCode="&quot;$&quot;#,##0;\(&quot;$&quot;#,##0\);&quot;$&quot;0;_(@_)"/>
    <numFmt numFmtId="173" formatCode="&quot;$&quot;#,##0;\-&quot;$&quot;#,##0;&quot;$&quot;0;_(@_)"/>
    <numFmt numFmtId="174" formatCode="&quot;$&quot;#,##0;&quot;$&quot;\(#,##0\);&quot;$&quot;0;_(@_)"/>
    <numFmt numFmtId="175" formatCode="_(&quot;$&quot;#,##0_);_(\(&quot;$&quot;#,##0\);_(&quot;$&quot;&quot;—&quot;_);_(@_)"/>
    <numFmt numFmtId="176" formatCode="_(&quot;$&quot;* #,##0_);_(&quot;$&quot;* \(#,##0\);_(&quot;$&quot;* &quot;—&quot;_);_(@_)"/>
    <numFmt numFmtId="177" formatCode="&quot;$&quot;#,##0.0;\-&quot;$&quot;#,##0.0;&quot;$&quot;0.0;_(@_)"/>
    <numFmt numFmtId="178" formatCode="_(#,##0.0_)_%;_(\(#,##0.0\)_%;_(&quot;—&quot;_);_(@_)"/>
    <numFmt numFmtId="179" formatCode="&quot;$&quot;#,##0.##########;\-&quot;$&quot;#,##0.##########;&quot;$&quot;0.##########;_(@_)"/>
    <numFmt numFmtId="180" formatCode="_(&quot;$&quot;* #,##0.0_)_%;_(&quot;$&quot;* \(#,##0.0\)_%;_(&quot;$&quot;* &quot;—&quot;_);_(@_)"/>
    <numFmt numFmtId="181" formatCode="&quot;$&quot;#,##0.0;\(&quot;$&quot;#,##0.0\);&quot;$&quot;0.0;_(@_)"/>
    <numFmt numFmtId="182" formatCode="0.00;\-0.00;0.00;_(@_)"/>
    <numFmt numFmtId="183" formatCode="_(#,##0.00_);_(\(#,##0.00\);_(&quot;—&quot;_);_(@_)"/>
  </numFmts>
  <fonts count="17" x14ac:knownFonts="1">
    <font>
      <sz val="10"/>
      <color rgb="FF000000"/>
      <name val="Times New Roman"/>
    </font>
    <font>
      <sz val="9"/>
      <color rgb="FF000000"/>
      <name val="Arial"/>
      <family val="2"/>
    </font>
    <font>
      <b/>
      <sz val="9"/>
      <color rgb="FF000000"/>
      <name val="Arial"/>
      <family val="2"/>
    </font>
    <font>
      <b/>
      <vertAlign val="superscript"/>
      <sz val="9"/>
      <color rgb="FF000000"/>
      <name val="Arial"/>
      <family val="2"/>
    </font>
    <font>
      <i/>
      <sz val="9"/>
      <color rgb="FF000000"/>
      <name val="Arial"/>
      <family val="2"/>
    </font>
    <font>
      <b/>
      <sz val="9"/>
      <color rgb="FFFFFFFF"/>
      <name val="Arial"/>
      <family val="2"/>
    </font>
    <font>
      <vertAlign val="superscript"/>
      <sz val="9"/>
      <color rgb="FF000000"/>
      <name val="Arial"/>
      <family val="2"/>
    </font>
    <font>
      <sz val="9"/>
      <color rgb="FFFF0000"/>
      <name val="Arial"/>
      <family val="2"/>
    </font>
    <font>
      <sz val="9"/>
      <color rgb="FFEE2724"/>
      <name val="Arial"/>
      <family val="2"/>
    </font>
    <font>
      <b/>
      <sz val="9"/>
      <color rgb="FF333333"/>
      <name val="Arial"/>
      <family val="2"/>
    </font>
    <font>
      <b/>
      <sz val="9"/>
      <color rgb="FFEE2724"/>
      <name val="Arial"/>
      <family val="2"/>
    </font>
    <font>
      <sz val="9"/>
      <color rgb="FF333333"/>
      <name val="Arial"/>
      <family val="2"/>
    </font>
    <font>
      <i/>
      <sz val="9"/>
      <color rgb="FF333333"/>
      <name val="Arial"/>
      <family val="2"/>
    </font>
    <font>
      <i/>
      <sz val="9"/>
      <color rgb="FFEE2724"/>
      <name val="Arial"/>
      <family val="2"/>
    </font>
    <font>
      <b/>
      <i/>
      <sz val="9"/>
      <color rgb="FF000000"/>
      <name val="Arial"/>
      <family val="2"/>
    </font>
    <font>
      <sz val="9"/>
      <color rgb="FF2C2C2C"/>
      <name val="Arial"/>
      <family val="2"/>
    </font>
    <font>
      <b/>
      <sz val="9"/>
      <color rgb="FF2C2C2C"/>
      <name val="Arial"/>
      <family val="2"/>
    </font>
  </fonts>
  <fills count="8">
    <fill>
      <patternFill patternType="none"/>
    </fill>
    <fill>
      <patternFill patternType="gray125"/>
    </fill>
    <fill>
      <patternFill patternType="solid">
        <fgColor rgb="FF808080"/>
      </patternFill>
    </fill>
    <fill>
      <patternFill patternType="solid">
        <fgColor rgb="FF34A1DA"/>
      </patternFill>
    </fill>
    <fill>
      <patternFill patternType="solid">
        <fgColor rgb="FFC0C0C0"/>
      </patternFill>
    </fill>
    <fill>
      <patternFill patternType="solid">
        <fgColor rgb="FFFFFFFF"/>
      </patternFill>
    </fill>
    <fill>
      <patternFill patternType="solid">
        <fgColor rgb="FFACACAC"/>
      </patternFill>
    </fill>
    <fill>
      <patternFill patternType="solid">
        <fgColor rgb="FFBCBCBC"/>
      </patternFill>
    </fill>
  </fills>
  <borders count="20">
    <border>
      <left/>
      <right/>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s>
  <cellStyleXfs count="1">
    <xf numFmtId="0" fontId="0" fillId="0" borderId="0"/>
  </cellStyleXfs>
  <cellXfs count="759">
    <xf numFmtId="0" fontId="0" fillId="0" borderId="0" xfId="0" applyAlignment="1">
      <alignment wrapText="1"/>
    </xf>
    <xf numFmtId="0" fontId="1" fillId="0" borderId="0" xfId="0" applyFont="1" applyAlignment="1">
      <alignment horizontal="left"/>
    </xf>
    <xf numFmtId="0" fontId="1" fillId="0" borderId="0" xfId="0" applyFont="1" applyAlignment="1">
      <alignment wrapText="1"/>
    </xf>
    <xf numFmtId="0" fontId="1" fillId="0" borderId="0" xfId="0" applyFont="1" applyAlignment="1">
      <alignment wrapText="1"/>
    </xf>
    <xf numFmtId="0" fontId="1" fillId="0" borderId="0" xfId="0" applyFont="1" applyAlignment="1">
      <alignment horizontal="left" vertical="center"/>
    </xf>
    <xf numFmtId="0" fontId="5" fillId="2" borderId="1"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6" xfId="0" applyFont="1" applyBorder="1" applyAlignment="1">
      <alignment horizontal="center" vertical="center"/>
    </xf>
    <xf numFmtId="0" fontId="5" fillId="3"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2" xfId="0" applyFont="1" applyBorder="1" applyAlignment="1">
      <alignment vertical="center" wrapText="1"/>
    </xf>
    <xf numFmtId="0" fontId="5" fillId="2"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 fillId="0" borderId="2" xfId="0" applyFont="1" applyBorder="1" applyAlignment="1">
      <alignment vertical="center" wrapText="1"/>
    </xf>
    <xf numFmtId="164" fontId="1" fillId="4" borderId="8" xfId="0" applyNumberFormat="1" applyFont="1" applyFill="1" applyBorder="1" applyAlignment="1">
      <alignment vertical="center"/>
    </xf>
    <xf numFmtId="164" fontId="1" fillId="0" borderId="2" xfId="0" applyNumberFormat="1" applyFont="1" applyBorder="1" applyAlignment="1">
      <alignment vertical="center"/>
    </xf>
    <xf numFmtId="164" fontId="1" fillId="0" borderId="3" xfId="0" applyNumberFormat="1" applyFont="1" applyBorder="1" applyAlignment="1">
      <alignment vertical="center"/>
    </xf>
    <xf numFmtId="164" fontId="1" fillId="0" borderId="0" xfId="0" applyNumberFormat="1" applyFont="1" applyAlignment="1">
      <alignment vertical="center"/>
    </xf>
    <xf numFmtId="164" fontId="1" fillId="0" borderId="12" xfId="0" applyNumberFormat="1" applyFont="1" applyBorder="1" applyAlignment="1">
      <alignment vertical="center"/>
    </xf>
    <xf numFmtId="164" fontId="1" fillId="0" borderId="13" xfId="0" applyNumberFormat="1" applyFont="1" applyBorder="1" applyAlignment="1">
      <alignment vertical="center"/>
    </xf>
    <xf numFmtId="164" fontId="1" fillId="0" borderId="6" xfId="0" applyNumberFormat="1" applyFont="1" applyBorder="1" applyAlignment="1">
      <alignment vertical="center"/>
    </xf>
    <xf numFmtId="164" fontId="1" fillId="0" borderId="4" xfId="0" applyNumberFormat="1" applyFont="1" applyBorder="1" applyAlignment="1">
      <alignment vertical="center"/>
    </xf>
    <xf numFmtId="164" fontId="1" fillId="0" borderId="5" xfId="0" applyNumberFormat="1" applyFont="1" applyBorder="1" applyAlignment="1">
      <alignment vertical="center"/>
    </xf>
    <xf numFmtId="164" fontId="1" fillId="0" borderId="14" xfId="0" applyNumberFormat="1" applyFont="1" applyBorder="1" applyAlignment="1">
      <alignment vertical="center"/>
    </xf>
    <xf numFmtId="164" fontId="1" fillId="4" borderId="14" xfId="0" applyNumberFormat="1" applyFont="1" applyFill="1" applyBorder="1" applyAlignment="1">
      <alignment vertical="center"/>
    </xf>
    <xf numFmtId="164" fontId="1" fillId="0" borderId="0" xfId="0" applyNumberFormat="1" applyFont="1" applyAlignment="1">
      <alignment horizontal="left" vertical="center"/>
    </xf>
    <xf numFmtId="164" fontId="1" fillId="0" borderId="7" xfId="0" applyNumberFormat="1" applyFont="1" applyBorder="1" applyAlignment="1">
      <alignment vertical="center"/>
    </xf>
    <xf numFmtId="164" fontId="1" fillId="4" borderId="15" xfId="0" applyNumberFormat="1" applyFont="1" applyFill="1" applyBorder="1" applyAlignment="1">
      <alignment vertical="center"/>
    </xf>
    <xf numFmtId="164" fontId="1" fillId="0" borderId="0" xfId="0" applyNumberFormat="1" applyFont="1" applyAlignment="1">
      <alignment horizontal="left"/>
    </xf>
    <xf numFmtId="165" fontId="1" fillId="4" borderId="3" xfId="0" applyNumberFormat="1" applyFont="1" applyFill="1" applyBorder="1" applyAlignment="1">
      <alignment vertical="center"/>
    </xf>
    <xf numFmtId="165" fontId="1" fillId="0" borderId="2" xfId="0" applyNumberFormat="1" applyFont="1" applyBorder="1" applyAlignment="1">
      <alignment vertical="center"/>
    </xf>
    <xf numFmtId="165" fontId="1" fillId="0" borderId="3" xfId="0" applyNumberFormat="1" applyFont="1" applyBorder="1" applyAlignment="1">
      <alignment vertical="center"/>
    </xf>
    <xf numFmtId="165" fontId="1" fillId="0" borderId="0" xfId="0" applyNumberFormat="1" applyFont="1" applyAlignment="1">
      <alignment vertical="center"/>
    </xf>
    <xf numFmtId="165" fontId="1" fillId="0" borderId="6" xfId="0" applyNumberFormat="1" applyFont="1" applyBorder="1" applyAlignment="1">
      <alignment vertical="center"/>
    </xf>
    <xf numFmtId="165" fontId="1" fillId="0" borderId="4" xfId="0" applyNumberFormat="1" applyFont="1" applyBorder="1" applyAlignment="1">
      <alignment vertical="center"/>
    </xf>
    <xf numFmtId="165" fontId="1" fillId="0" borderId="5" xfId="0" applyNumberFormat="1" applyFont="1" applyBorder="1" applyAlignment="1">
      <alignment vertical="center"/>
    </xf>
    <xf numFmtId="165" fontId="1" fillId="4" borderId="2" xfId="0" applyNumberFormat="1" applyFont="1" applyFill="1" applyBorder="1" applyAlignment="1">
      <alignment vertical="center"/>
    </xf>
    <xf numFmtId="165" fontId="1" fillId="0" borderId="0" xfId="0" applyNumberFormat="1" applyFont="1" applyAlignment="1">
      <alignment horizontal="left" vertical="center"/>
    </xf>
    <xf numFmtId="165" fontId="1" fillId="0" borderId="7" xfId="0" applyNumberFormat="1" applyFont="1" applyBorder="1" applyAlignment="1">
      <alignment vertical="center"/>
    </xf>
    <xf numFmtId="165" fontId="1" fillId="0" borderId="0" xfId="0" applyNumberFormat="1" applyFont="1" applyAlignment="1">
      <alignment horizontal="left"/>
    </xf>
    <xf numFmtId="165" fontId="1" fillId="4" borderId="8" xfId="0" applyNumberFormat="1" applyFont="1" applyFill="1" applyBorder="1" applyAlignment="1">
      <alignment vertical="center"/>
    </xf>
    <xf numFmtId="165" fontId="1" fillId="0" borderId="10" xfId="0" applyNumberFormat="1" applyFont="1" applyBorder="1" applyAlignment="1">
      <alignment vertical="center"/>
    </xf>
    <xf numFmtId="165" fontId="1" fillId="0" borderId="9" xfId="0" applyNumberFormat="1" applyFont="1" applyBorder="1" applyAlignment="1">
      <alignment vertical="center"/>
    </xf>
    <xf numFmtId="165" fontId="1" fillId="0" borderId="11" xfId="0" applyNumberFormat="1" applyFont="1" applyBorder="1" applyAlignment="1">
      <alignment vertical="center"/>
    </xf>
    <xf numFmtId="165" fontId="1" fillId="4" borderId="11" xfId="0" applyNumberFormat="1" applyFont="1" applyFill="1" applyBorder="1" applyAlignment="1">
      <alignment vertical="center"/>
    </xf>
    <xf numFmtId="165" fontId="1" fillId="4" borderId="1" xfId="0" applyNumberFormat="1" applyFont="1" applyFill="1" applyBorder="1" applyAlignment="1">
      <alignment vertical="center"/>
    </xf>
    <xf numFmtId="165" fontId="1" fillId="4" borderId="7" xfId="0" applyNumberFormat="1" applyFont="1" applyFill="1" applyBorder="1" applyAlignment="1">
      <alignment vertical="center"/>
    </xf>
    <xf numFmtId="165" fontId="1" fillId="4" borderId="15" xfId="0" applyNumberFormat="1" applyFont="1" applyFill="1" applyBorder="1" applyAlignment="1">
      <alignment vertical="center"/>
    </xf>
    <xf numFmtId="0" fontId="1" fillId="0" borderId="0" xfId="0" applyFont="1" applyAlignment="1">
      <alignment vertical="center" wrapText="1"/>
    </xf>
    <xf numFmtId="165" fontId="7" fillId="0" borderId="0" xfId="0" applyNumberFormat="1" applyFont="1" applyAlignment="1">
      <alignment vertical="center"/>
    </xf>
    <xf numFmtId="164" fontId="1" fillId="0" borderId="9" xfId="0" applyNumberFormat="1" applyFont="1" applyBorder="1" applyAlignment="1">
      <alignment vertical="center"/>
    </xf>
    <xf numFmtId="164" fontId="1" fillId="0" borderId="10" xfId="0" applyNumberFormat="1" applyFont="1" applyBorder="1" applyAlignment="1">
      <alignment vertical="center"/>
    </xf>
    <xf numFmtId="164" fontId="1" fillId="4" borderId="11" xfId="0" applyNumberFormat="1" applyFont="1" applyFill="1" applyBorder="1" applyAlignment="1">
      <alignment vertical="center"/>
    </xf>
    <xf numFmtId="164" fontId="1" fillId="4" borderId="3" xfId="0" applyNumberFormat="1" applyFont="1" applyFill="1" applyBorder="1" applyAlignment="1">
      <alignment vertical="center"/>
    </xf>
    <xf numFmtId="164" fontId="1" fillId="4" borderId="2" xfId="0" applyNumberFormat="1" applyFont="1" applyFill="1" applyBorder="1" applyAlignment="1">
      <alignment vertical="center"/>
    </xf>
    <xf numFmtId="166" fontId="1" fillId="4" borderId="3" xfId="0" applyNumberFormat="1" applyFont="1" applyFill="1" applyBorder="1" applyAlignment="1">
      <alignment vertical="center"/>
    </xf>
    <xf numFmtId="166" fontId="1" fillId="0" borderId="2" xfId="0" applyNumberFormat="1" applyFont="1" applyBorder="1" applyAlignment="1">
      <alignment vertical="center"/>
    </xf>
    <xf numFmtId="166" fontId="1" fillId="0" borderId="3" xfId="0" applyNumberFormat="1" applyFont="1" applyBorder="1" applyAlignment="1">
      <alignment vertical="center"/>
    </xf>
    <xf numFmtId="166" fontId="1" fillId="0" borderId="0" xfId="0" applyNumberFormat="1" applyFont="1" applyAlignment="1">
      <alignment vertical="center"/>
    </xf>
    <xf numFmtId="166" fontId="1" fillId="0" borderId="6" xfId="0" applyNumberFormat="1" applyFont="1" applyBorder="1" applyAlignment="1">
      <alignment vertical="center"/>
    </xf>
    <xf numFmtId="166" fontId="1" fillId="0" borderId="0" xfId="0" applyNumberFormat="1" applyFont="1" applyAlignment="1">
      <alignment horizontal="left" vertical="center"/>
    </xf>
    <xf numFmtId="166" fontId="1" fillId="0" borderId="0" xfId="0" applyNumberFormat="1" applyFont="1" applyAlignment="1">
      <alignment horizontal="left"/>
    </xf>
    <xf numFmtId="166" fontId="1" fillId="4" borderId="2" xfId="0" applyNumberFormat="1" applyFont="1" applyFill="1" applyBorder="1" applyAlignment="1">
      <alignment vertical="center"/>
    </xf>
    <xf numFmtId="167" fontId="1" fillId="4" borderId="8" xfId="0" applyNumberFormat="1" applyFont="1" applyFill="1" applyBorder="1" applyAlignment="1">
      <alignment vertical="center"/>
    </xf>
    <xf numFmtId="167" fontId="1" fillId="0" borderId="2" xfId="0" applyNumberFormat="1" applyFont="1" applyBorder="1" applyAlignment="1">
      <alignment vertical="center"/>
    </xf>
    <xf numFmtId="167" fontId="1" fillId="0" borderId="3" xfId="0" applyNumberFormat="1" applyFont="1" applyBorder="1" applyAlignment="1">
      <alignment vertical="center"/>
    </xf>
    <xf numFmtId="167" fontId="1" fillId="0" borderId="0" xfId="0" applyNumberFormat="1" applyFont="1" applyAlignment="1">
      <alignment vertical="center"/>
    </xf>
    <xf numFmtId="167" fontId="1" fillId="0" borderId="9" xfId="0" applyNumberFormat="1" applyFont="1" applyBorder="1" applyAlignment="1">
      <alignment vertical="center"/>
    </xf>
    <xf numFmtId="167" fontId="1" fillId="0" borderId="10" xfId="0" applyNumberFormat="1" applyFont="1" applyBorder="1" applyAlignment="1">
      <alignment vertical="center"/>
    </xf>
    <xf numFmtId="167" fontId="1" fillId="0" borderId="6" xfId="0" applyNumberFormat="1" applyFont="1" applyBorder="1" applyAlignment="1">
      <alignment vertical="center"/>
    </xf>
    <xf numFmtId="167" fontId="1" fillId="0" borderId="0" xfId="0" applyNumberFormat="1" applyFont="1" applyAlignment="1">
      <alignment horizontal="left" vertical="center"/>
    </xf>
    <xf numFmtId="167" fontId="1" fillId="0" borderId="0" xfId="0" applyNumberFormat="1" applyFont="1" applyAlignment="1">
      <alignment horizontal="left"/>
    </xf>
    <xf numFmtId="167" fontId="1" fillId="4" borderId="11" xfId="0" applyNumberFormat="1" applyFont="1" applyFill="1" applyBorder="1" applyAlignment="1">
      <alignment vertical="center"/>
    </xf>
    <xf numFmtId="0" fontId="2" fillId="0" borderId="2" xfId="0" applyFont="1" applyBorder="1" applyAlignment="1">
      <alignment wrapText="1"/>
    </xf>
    <xf numFmtId="168" fontId="1" fillId="4" borderId="3" xfId="0" applyNumberFormat="1" applyFont="1" applyFill="1" applyBorder="1" applyAlignment="1">
      <alignment vertical="center"/>
    </xf>
    <xf numFmtId="168" fontId="1" fillId="0" borderId="2" xfId="0" applyNumberFormat="1" applyFont="1" applyBorder="1" applyAlignment="1">
      <alignment vertical="center"/>
    </xf>
    <xf numFmtId="168" fontId="1" fillId="0" borderId="3" xfId="0" applyNumberFormat="1" applyFont="1" applyBorder="1" applyAlignment="1">
      <alignment vertical="center"/>
    </xf>
    <xf numFmtId="168" fontId="1" fillId="0" borderId="0" xfId="0" applyNumberFormat="1" applyFont="1" applyAlignment="1">
      <alignment vertical="center"/>
    </xf>
    <xf numFmtId="169" fontId="4" fillId="0" borderId="4" xfId="0" applyNumberFormat="1" applyFont="1" applyBorder="1" applyAlignment="1">
      <alignment vertical="center"/>
    </xf>
    <xf numFmtId="169" fontId="4" fillId="0" borderId="0" xfId="0" applyNumberFormat="1" applyFont="1" applyAlignment="1">
      <alignment vertical="center"/>
    </xf>
    <xf numFmtId="169" fontId="1" fillId="0" borderId="0" xfId="0" applyNumberFormat="1" applyFont="1" applyAlignment="1">
      <alignment horizontal="left" vertical="center"/>
    </xf>
    <xf numFmtId="169" fontId="4" fillId="0" borderId="5" xfId="0" applyNumberFormat="1" applyFont="1" applyBorder="1" applyAlignment="1">
      <alignment vertical="center"/>
    </xf>
    <xf numFmtId="169" fontId="4" fillId="0" borderId="7" xfId="0" applyNumberFormat="1" applyFont="1" applyBorder="1" applyAlignment="1">
      <alignment vertical="center"/>
    </xf>
    <xf numFmtId="164" fontId="1" fillId="4" borderId="7" xfId="0" applyNumberFormat="1" applyFont="1" applyFill="1" applyBorder="1" applyAlignment="1">
      <alignment vertical="center"/>
    </xf>
    <xf numFmtId="168" fontId="1" fillId="0" borderId="6" xfId="0" applyNumberFormat="1" applyFont="1" applyBorder="1" applyAlignment="1">
      <alignment vertical="center"/>
    </xf>
    <xf numFmtId="168" fontId="1" fillId="0" borderId="0" xfId="0" applyNumberFormat="1" applyFont="1" applyAlignment="1">
      <alignment horizontal="left" vertical="center"/>
    </xf>
    <xf numFmtId="168" fontId="1" fillId="4" borderId="2" xfId="0" applyNumberFormat="1" applyFont="1" applyFill="1" applyBorder="1" applyAlignment="1">
      <alignment vertical="center"/>
    </xf>
    <xf numFmtId="168" fontId="1" fillId="0" borderId="0" xfId="0" applyNumberFormat="1" applyFont="1" applyAlignment="1">
      <alignment horizontal="left"/>
    </xf>
    <xf numFmtId="168" fontId="1" fillId="4" borderId="8" xfId="0" applyNumberFormat="1" applyFont="1" applyFill="1" applyBorder="1" applyAlignment="1">
      <alignment vertical="center"/>
    </xf>
    <xf numFmtId="168" fontId="1" fillId="0" borderId="9" xfId="0" applyNumberFormat="1" applyFont="1" applyBorder="1" applyAlignment="1">
      <alignment vertical="center"/>
    </xf>
    <xf numFmtId="168" fontId="1" fillId="0" borderId="10" xfId="0" applyNumberFormat="1" applyFont="1" applyBorder="1" applyAlignment="1">
      <alignment vertical="center"/>
    </xf>
    <xf numFmtId="168" fontId="1" fillId="0" borderId="11" xfId="0" applyNumberFormat="1" applyFont="1" applyBorder="1" applyAlignment="1">
      <alignment vertical="center"/>
    </xf>
    <xf numFmtId="168" fontId="1" fillId="4" borderId="11" xfId="0" applyNumberFormat="1" applyFont="1" applyFill="1" applyBorder="1" applyAlignment="1">
      <alignment vertical="center"/>
    </xf>
    <xf numFmtId="0" fontId="1" fillId="4" borderId="4" xfId="0" applyFont="1" applyFill="1" applyBorder="1" applyAlignment="1">
      <alignment horizontal="right" vertical="center" wrapText="1"/>
    </xf>
    <xf numFmtId="0" fontId="1" fillId="4" borderId="5" xfId="0" applyFont="1" applyFill="1" applyBorder="1" applyAlignment="1">
      <alignment horizontal="right" vertical="center" wrapText="1"/>
    </xf>
    <xf numFmtId="164" fontId="1" fillId="4" borderId="5" xfId="0" applyNumberFormat="1" applyFont="1" applyFill="1" applyBorder="1" applyAlignment="1">
      <alignment vertical="center"/>
    </xf>
    <xf numFmtId="164" fontId="1" fillId="4" borderId="1" xfId="0" applyNumberFormat="1" applyFont="1" applyFill="1" applyBorder="1" applyAlignment="1">
      <alignment vertical="center"/>
    </xf>
    <xf numFmtId="0" fontId="1" fillId="4" borderId="6" xfId="0" applyFont="1" applyFill="1" applyBorder="1" applyAlignment="1">
      <alignment horizontal="right" vertical="center" wrapText="1"/>
    </xf>
    <xf numFmtId="0" fontId="1" fillId="4" borderId="0" xfId="0" applyFont="1" applyFill="1" applyAlignment="1">
      <alignment horizontal="right" vertical="center" wrapText="1"/>
    </xf>
    <xf numFmtId="165" fontId="1" fillId="4" borderId="0" xfId="0" applyNumberFormat="1" applyFont="1" applyFill="1" applyAlignment="1">
      <alignment vertical="center"/>
    </xf>
    <xf numFmtId="0" fontId="1" fillId="4" borderId="9" xfId="0" applyFont="1" applyFill="1" applyBorder="1" applyAlignment="1">
      <alignment horizontal="right" vertical="center" wrapText="1"/>
    </xf>
    <xf numFmtId="0" fontId="1" fillId="4" borderId="10" xfId="0" applyFont="1" applyFill="1" applyBorder="1" applyAlignment="1">
      <alignment horizontal="right" vertical="center" wrapText="1"/>
    </xf>
    <xf numFmtId="165" fontId="1" fillId="4" borderId="10" xfId="0" applyNumberFormat="1" applyFont="1" applyFill="1" applyBorder="1" applyAlignment="1">
      <alignment vertical="center"/>
    </xf>
    <xf numFmtId="164" fontId="1" fillId="4" borderId="10" xfId="0" applyNumberFormat="1" applyFont="1" applyFill="1" applyBorder="1" applyAlignment="1">
      <alignment vertical="center"/>
    </xf>
    <xf numFmtId="0" fontId="1" fillId="0" borderId="0" xfId="0" applyFont="1" applyAlignment="1"/>
    <xf numFmtId="170" fontId="2" fillId="0" borderId="0" xfId="0" applyNumberFormat="1" applyFont="1" applyAlignment="1"/>
    <xf numFmtId="170" fontId="1" fillId="0" borderId="0" xfId="0" applyNumberFormat="1" applyFont="1" applyAlignment="1"/>
    <xf numFmtId="170" fontId="1" fillId="0" borderId="0" xfId="0" applyNumberFormat="1" applyFont="1" applyAlignment="1">
      <alignment horizontal="left"/>
    </xf>
    <xf numFmtId="0" fontId="4" fillId="0" borderId="0" xfId="0" applyFont="1" applyAlignment="1">
      <alignment horizontal="left"/>
    </xf>
    <xf numFmtId="0" fontId="2" fillId="0" borderId="0" xfId="0" applyFont="1" applyAlignment="1">
      <alignment vertical="center" wrapText="1"/>
    </xf>
    <xf numFmtId="171" fontId="1" fillId="4" borderId="4" xfId="0" applyNumberFormat="1" applyFont="1" applyFill="1" applyBorder="1" applyAlignment="1">
      <alignment vertical="center"/>
    </xf>
    <xf numFmtId="171" fontId="1" fillId="0" borderId="3" xfId="0" applyNumberFormat="1" applyFont="1" applyBorder="1" applyAlignment="1">
      <alignment vertical="center"/>
    </xf>
    <xf numFmtId="171" fontId="1" fillId="4" borderId="5" xfId="0" applyNumberFormat="1" applyFont="1" applyFill="1" applyBorder="1" applyAlignment="1">
      <alignment vertical="center"/>
    </xf>
    <xf numFmtId="171" fontId="1" fillId="4" borderId="7" xfId="0" applyNumberFormat="1" applyFont="1" applyFill="1" applyBorder="1" applyAlignment="1">
      <alignment vertical="center"/>
    </xf>
    <xf numFmtId="171" fontId="1" fillId="4" borderId="1" xfId="0" applyNumberFormat="1" applyFont="1" applyFill="1" applyBorder="1" applyAlignment="1">
      <alignment vertical="center"/>
    </xf>
    <xf numFmtId="172" fontId="1" fillId="0" borderId="0" xfId="0" applyNumberFormat="1" applyFont="1" applyAlignment="1">
      <alignment vertical="center"/>
    </xf>
    <xf numFmtId="172" fontId="1" fillId="0" borderId="4" xfId="0" applyNumberFormat="1" applyFont="1" applyBorder="1" applyAlignment="1">
      <alignment vertical="center"/>
    </xf>
    <xf numFmtId="172" fontId="1" fillId="0" borderId="5" xfId="0" applyNumberFormat="1" applyFont="1" applyBorder="1" applyAlignment="1">
      <alignment vertical="center"/>
    </xf>
    <xf numFmtId="172" fontId="1" fillId="4" borderId="1" xfId="0" applyNumberFormat="1" applyFont="1" applyFill="1" applyBorder="1" applyAlignment="1">
      <alignment vertical="center"/>
    </xf>
    <xf numFmtId="172" fontId="1" fillId="0" borderId="7" xfId="0" applyNumberFormat="1" applyFont="1" applyBorder="1" applyAlignment="1">
      <alignment vertical="center"/>
    </xf>
    <xf numFmtId="172" fontId="1" fillId="4" borderId="7" xfId="0" applyNumberFormat="1" applyFont="1" applyFill="1" applyBorder="1" applyAlignment="1">
      <alignment vertical="center"/>
    </xf>
    <xf numFmtId="172" fontId="1" fillId="0" borderId="6" xfId="0" applyNumberFormat="1" applyFont="1" applyBorder="1" applyAlignment="1">
      <alignment vertical="center"/>
    </xf>
    <xf numFmtId="165" fontId="1" fillId="4" borderId="6" xfId="0" applyNumberFormat="1" applyFont="1" applyFill="1" applyBorder="1" applyAlignment="1">
      <alignment vertical="center"/>
    </xf>
    <xf numFmtId="172" fontId="1" fillId="4" borderId="3" xfId="0" applyNumberFormat="1" applyFont="1" applyFill="1" applyBorder="1" applyAlignment="1">
      <alignment vertical="center"/>
    </xf>
    <xf numFmtId="172" fontId="1" fillId="0" borderId="2" xfId="0" applyNumberFormat="1" applyFont="1" applyBorder="1" applyAlignment="1">
      <alignment vertical="center"/>
    </xf>
    <xf numFmtId="172" fontId="1" fillId="4" borderId="2" xfId="0" applyNumberFormat="1" applyFont="1" applyFill="1" applyBorder="1" applyAlignment="1">
      <alignment vertical="center"/>
    </xf>
    <xf numFmtId="0" fontId="1" fillId="0" borderId="0" xfId="0" applyFont="1" applyAlignment="1">
      <alignment vertical="center" wrapText="1" indent="1"/>
    </xf>
    <xf numFmtId="173" fontId="1" fillId="0" borderId="0" xfId="0" applyNumberFormat="1" applyFont="1" applyAlignment="1">
      <alignment vertical="center"/>
    </xf>
    <xf numFmtId="173" fontId="1" fillId="0" borderId="6" xfId="0" applyNumberFormat="1" applyFont="1" applyBorder="1" applyAlignment="1">
      <alignment vertical="center"/>
    </xf>
    <xf numFmtId="173" fontId="1" fillId="4" borderId="3" xfId="0" applyNumberFormat="1" applyFont="1" applyFill="1" applyBorder="1" applyAlignment="1">
      <alignment vertical="center"/>
    </xf>
    <xf numFmtId="173" fontId="1" fillId="0" borderId="2" xfId="0" applyNumberFormat="1" applyFont="1" applyBorder="1" applyAlignment="1">
      <alignment vertical="center"/>
    </xf>
    <xf numFmtId="173" fontId="1" fillId="4" borderId="2" xfId="0" applyNumberFormat="1" applyFont="1" applyFill="1" applyBorder="1" applyAlignment="1">
      <alignment vertical="center"/>
    </xf>
    <xf numFmtId="171" fontId="1" fillId="4" borderId="9" xfId="0" applyNumberFormat="1" applyFont="1" applyFill="1" applyBorder="1" applyAlignment="1">
      <alignment vertical="center"/>
    </xf>
    <xf numFmtId="171" fontId="1" fillId="4" borderId="10" xfId="0" applyNumberFormat="1" applyFont="1" applyFill="1" applyBorder="1" applyAlignment="1">
      <alignment vertical="center"/>
    </xf>
    <xf numFmtId="171" fontId="1" fillId="4" borderId="11" xfId="0" applyNumberFormat="1" applyFont="1" applyFill="1" applyBorder="1" applyAlignment="1">
      <alignment vertical="center"/>
    </xf>
    <xf numFmtId="171" fontId="1" fillId="4" borderId="8" xfId="0" applyNumberFormat="1" applyFont="1" applyFill="1" applyBorder="1" applyAlignment="1">
      <alignment vertical="center"/>
    </xf>
    <xf numFmtId="165" fontId="1" fillId="4" borderId="4" xfId="0" applyNumberFormat="1" applyFont="1" applyFill="1" applyBorder="1" applyAlignment="1">
      <alignment vertical="center"/>
    </xf>
    <xf numFmtId="165" fontId="1" fillId="4" borderId="5" xfId="0" applyNumberFormat="1" applyFont="1" applyFill="1" applyBorder="1" applyAlignment="1">
      <alignment vertical="center"/>
    </xf>
    <xf numFmtId="171" fontId="1" fillId="4" borderId="6" xfId="0" applyNumberFormat="1" applyFont="1" applyFill="1" applyBorder="1" applyAlignment="1">
      <alignment vertical="center"/>
    </xf>
    <xf numFmtId="171" fontId="1" fillId="4" borderId="0" xfId="0" applyNumberFormat="1" applyFont="1" applyFill="1" applyAlignment="1">
      <alignment vertical="center"/>
    </xf>
    <xf numFmtId="171" fontId="1" fillId="4" borderId="2" xfId="0" applyNumberFormat="1" applyFont="1" applyFill="1" applyBorder="1" applyAlignment="1">
      <alignment vertical="center"/>
    </xf>
    <xf numFmtId="171" fontId="1" fillId="4" borderId="3" xfId="0" applyNumberFormat="1" applyFont="1" applyFill="1" applyBorder="1" applyAlignment="1">
      <alignment vertical="center"/>
    </xf>
    <xf numFmtId="171" fontId="1" fillId="0" borderId="0" xfId="0" applyNumberFormat="1" applyFont="1" applyAlignment="1">
      <alignment vertical="center"/>
    </xf>
    <xf numFmtId="171" fontId="1" fillId="0" borderId="6" xfId="0" applyNumberFormat="1" applyFont="1" applyBorder="1" applyAlignment="1">
      <alignment vertical="center"/>
    </xf>
    <xf numFmtId="171" fontId="1" fillId="0" borderId="2" xfId="0" applyNumberFormat="1" applyFont="1" applyBorder="1" applyAlignment="1">
      <alignment vertical="center"/>
    </xf>
    <xf numFmtId="165" fontId="1" fillId="4" borderId="9" xfId="0" applyNumberFormat="1" applyFont="1" applyFill="1" applyBorder="1" applyAlignment="1">
      <alignment vertical="center"/>
    </xf>
    <xf numFmtId="164" fontId="1" fillId="4" borderId="6" xfId="0" applyNumberFormat="1" applyFont="1" applyFill="1" applyBorder="1" applyAlignment="1">
      <alignment vertical="center"/>
    </xf>
    <xf numFmtId="173" fontId="1" fillId="0" borderId="9" xfId="0" applyNumberFormat="1" applyFont="1" applyBorder="1" applyAlignment="1">
      <alignment vertical="center"/>
    </xf>
    <xf numFmtId="173" fontId="1" fillId="0" borderId="10" xfId="0" applyNumberFormat="1" applyFont="1" applyBorder="1" applyAlignment="1">
      <alignment vertical="center"/>
    </xf>
    <xf numFmtId="173" fontId="1" fillId="4" borderId="15" xfId="0" applyNumberFormat="1" applyFont="1" applyFill="1" applyBorder="1" applyAlignment="1">
      <alignment vertical="center"/>
    </xf>
    <xf numFmtId="173" fontId="1" fillId="0" borderId="4" xfId="0" applyNumberFormat="1" applyFont="1" applyBorder="1" applyAlignment="1">
      <alignment vertical="center"/>
    </xf>
    <xf numFmtId="173" fontId="1" fillId="0" borderId="5" xfId="0" applyNumberFormat="1" applyFont="1" applyBorder="1" applyAlignment="1">
      <alignment vertical="center"/>
    </xf>
    <xf numFmtId="173" fontId="1" fillId="0" borderId="7" xfId="0" applyNumberFormat="1" applyFont="1" applyBorder="1" applyAlignment="1">
      <alignment vertical="center"/>
    </xf>
    <xf numFmtId="173" fontId="1" fillId="4" borderId="14" xfId="0" applyNumberFormat="1" applyFont="1" applyFill="1" applyBorder="1" applyAlignment="1">
      <alignment vertical="center"/>
    </xf>
    <xf numFmtId="0" fontId="1" fillId="0" borderId="0" xfId="0" applyFont="1" applyAlignment="1">
      <alignment vertical="center"/>
    </xf>
    <xf numFmtId="171" fontId="1" fillId="0" borderId="5" xfId="0" applyNumberFormat="1" applyFont="1" applyBorder="1" applyAlignment="1">
      <alignment vertical="center"/>
    </xf>
    <xf numFmtId="171" fontId="1" fillId="0" borderId="7" xfId="0" applyNumberFormat="1"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5" borderId="0" xfId="0" applyFont="1" applyFill="1" applyAlignment="1">
      <alignment vertical="center" wrapText="1" indent="1"/>
    </xf>
    <xf numFmtId="165" fontId="7" fillId="0" borderId="3" xfId="0" applyNumberFormat="1" applyFont="1" applyBorder="1" applyAlignment="1">
      <alignment vertical="center"/>
    </xf>
    <xf numFmtId="165" fontId="1" fillId="0" borderId="13" xfId="0" applyNumberFormat="1" applyFont="1" applyBorder="1" applyAlignment="1">
      <alignment vertical="center"/>
    </xf>
    <xf numFmtId="165" fontId="1" fillId="4" borderId="14" xfId="0" applyNumberFormat="1" applyFont="1" applyFill="1" applyBorder="1" applyAlignment="1">
      <alignment vertical="center"/>
    </xf>
    <xf numFmtId="173" fontId="1" fillId="0" borderId="11" xfId="0" applyNumberFormat="1" applyFont="1" applyBorder="1" applyAlignment="1">
      <alignment vertical="center"/>
    </xf>
    <xf numFmtId="173" fontId="1" fillId="4" borderId="11" xfId="0" applyNumberFormat="1" applyFont="1" applyFill="1" applyBorder="1" applyAlignment="1">
      <alignment vertical="center"/>
    </xf>
    <xf numFmtId="173" fontId="1" fillId="0" borderId="12" xfId="0" applyNumberFormat="1" applyFont="1" applyBorder="1" applyAlignment="1">
      <alignment vertical="center"/>
    </xf>
    <xf numFmtId="173" fontId="1" fillId="0" borderId="13" xfId="0" applyNumberFormat="1" applyFont="1" applyBorder="1" applyAlignment="1">
      <alignment vertical="center"/>
    </xf>
    <xf numFmtId="173" fontId="1" fillId="0" borderId="14" xfId="0" applyNumberFormat="1" applyFont="1" applyBorder="1" applyAlignment="1">
      <alignment vertical="center"/>
    </xf>
    <xf numFmtId="0" fontId="5" fillId="2" borderId="4" xfId="0" applyFont="1" applyFill="1" applyBorder="1" applyAlignment="1">
      <alignment horizontal="center" vertical="top" wrapText="1"/>
    </xf>
    <xf numFmtId="0" fontId="5" fillId="0" borderId="3" xfId="0" applyFont="1" applyBorder="1" applyAlignment="1">
      <alignment horizontal="center" vertical="top"/>
    </xf>
    <xf numFmtId="0" fontId="5" fillId="2" borderId="5" xfId="0" applyFont="1" applyFill="1" applyBorder="1" applyAlignment="1">
      <alignment horizontal="center" vertical="top" wrapText="1"/>
    </xf>
    <xf numFmtId="0" fontId="5" fillId="2" borderId="7" xfId="0" applyFont="1" applyFill="1" applyBorder="1" applyAlignment="1">
      <alignment horizontal="center" vertical="top" wrapText="1"/>
    </xf>
    <xf numFmtId="0" fontId="1" fillId="0" borderId="0" xfId="0" applyFont="1" applyAlignment="1">
      <alignment horizontal="left" vertical="top"/>
    </xf>
    <xf numFmtId="0" fontId="5" fillId="3" borderId="4"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0" borderId="0" xfId="0" applyFont="1" applyAlignment="1">
      <alignment horizontal="center" vertical="top"/>
    </xf>
    <xf numFmtId="0" fontId="5" fillId="3" borderId="7" xfId="0" applyFont="1" applyFill="1" applyBorder="1" applyAlignment="1">
      <alignment horizontal="center" vertical="top" wrapText="1"/>
    </xf>
    <xf numFmtId="0" fontId="5" fillId="0" borderId="6" xfId="0" applyFont="1" applyBorder="1" applyAlignment="1">
      <alignment horizontal="center" vertical="top"/>
    </xf>
    <xf numFmtId="0" fontId="5" fillId="2" borderId="6"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2"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0" xfId="0" applyFont="1" applyFill="1" applyAlignment="1">
      <alignment horizontal="center" vertical="top" wrapText="1"/>
    </xf>
    <xf numFmtId="0" fontId="5" fillId="2" borderId="3" xfId="0" applyFont="1" applyFill="1" applyBorder="1" applyAlignment="1">
      <alignment horizontal="center" vertical="top" wrapText="1"/>
    </xf>
    <xf numFmtId="0" fontId="5" fillId="3" borderId="2" xfId="0" applyFont="1" applyFill="1" applyBorder="1" applyAlignment="1">
      <alignment horizontal="center" vertical="top" wrapText="1"/>
    </xf>
    <xf numFmtId="0" fontId="5" fillId="3" borderId="9"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3" borderId="11" xfId="0" applyFont="1" applyFill="1" applyBorder="1" applyAlignment="1">
      <alignment horizontal="center" vertical="top" wrapText="1"/>
    </xf>
    <xf numFmtId="0" fontId="2" fillId="0" borderId="0" xfId="0" applyFont="1" applyAlignment="1">
      <alignment wrapText="1"/>
    </xf>
    <xf numFmtId="165" fontId="1" fillId="6" borderId="4" xfId="0" applyNumberFormat="1" applyFont="1" applyFill="1" applyBorder="1" applyAlignment="1">
      <alignment horizontal="left"/>
    </xf>
    <xf numFmtId="165" fontId="1" fillId="0" borderId="3" xfId="0" applyNumberFormat="1" applyFont="1" applyBorder="1" applyAlignment="1">
      <alignment horizontal="left"/>
    </xf>
    <xf numFmtId="165" fontId="1" fillId="6" borderId="5" xfId="0" applyNumberFormat="1" applyFont="1" applyFill="1" applyBorder="1" applyAlignment="1">
      <alignment horizontal="left"/>
    </xf>
    <xf numFmtId="0" fontId="1" fillId="0" borderId="3" xfId="0" applyFont="1" applyBorder="1" applyAlignment="1">
      <alignment horizontal="left"/>
    </xf>
    <xf numFmtId="0" fontId="1" fillId="6" borderId="7" xfId="0" applyFont="1" applyFill="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6" borderId="1" xfId="0" applyFont="1" applyFill="1" applyBorder="1" applyAlignment="1">
      <alignment horizontal="left"/>
    </xf>
    <xf numFmtId="0" fontId="1" fillId="0" borderId="7" xfId="0" applyFont="1" applyBorder="1" applyAlignment="1">
      <alignment horizontal="left"/>
    </xf>
    <xf numFmtId="0" fontId="1" fillId="0" borderId="6" xfId="0" applyFont="1" applyBorder="1" applyAlignment="1">
      <alignment horizontal="left"/>
    </xf>
    <xf numFmtId="0" fontId="1" fillId="0" borderId="2" xfId="0" applyFont="1" applyBorder="1" applyAlignment="1">
      <alignment horizontal="left"/>
    </xf>
    <xf numFmtId="165" fontId="1" fillId="6" borderId="3" xfId="0" applyNumberFormat="1" applyFont="1" applyFill="1" applyBorder="1" applyAlignment="1">
      <alignment horizontal="left"/>
    </xf>
    <xf numFmtId="165" fontId="1" fillId="6" borderId="0" xfId="0" applyNumberFormat="1" applyFont="1" applyFill="1" applyAlignment="1">
      <alignment horizontal="left"/>
    </xf>
    <xf numFmtId="0" fontId="1" fillId="6" borderId="2" xfId="0" applyFont="1" applyFill="1" applyBorder="1" applyAlignment="1">
      <alignment horizontal="left"/>
    </xf>
    <xf numFmtId="165" fontId="1" fillId="0" borderId="6" xfId="0" applyNumberFormat="1" applyFont="1" applyBorder="1" applyAlignment="1">
      <alignment horizontal="left"/>
    </xf>
    <xf numFmtId="0" fontId="1" fillId="6" borderId="3" xfId="0" applyFont="1" applyFill="1" applyBorder="1" applyAlignment="1">
      <alignment horizontal="left"/>
    </xf>
    <xf numFmtId="172" fontId="1" fillId="6" borderId="3" xfId="0" applyNumberFormat="1" applyFont="1" applyFill="1" applyBorder="1" applyAlignment="1"/>
    <xf numFmtId="172" fontId="1" fillId="0" borderId="3" xfId="0" applyNumberFormat="1" applyFont="1" applyBorder="1" applyAlignment="1">
      <alignment horizontal="left"/>
    </xf>
    <xf numFmtId="173" fontId="1" fillId="0" borderId="3" xfId="0" applyNumberFormat="1" applyFont="1" applyBorder="1" applyAlignment="1">
      <alignment horizontal="left"/>
    </xf>
    <xf numFmtId="172" fontId="1" fillId="6" borderId="2" xfId="0" applyNumberFormat="1" applyFont="1" applyFill="1" applyBorder="1" applyAlignment="1"/>
    <xf numFmtId="173" fontId="1" fillId="0" borderId="0" xfId="0" applyNumberFormat="1" applyFont="1" applyAlignment="1">
      <alignment horizontal="left"/>
    </xf>
    <xf numFmtId="164" fontId="1" fillId="0" borderId="6" xfId="0" applyNumberFormat="1" applyFont="1" applyBorder="1" applyAlignment="1"/>
    <xf numFmtId="164" fontId="1" fillId="0" borderId="0" xfId="0" applyNumberFormat="1" applyFont="1" applyAlignment="1"/>
    <xf numFmtId="173" fontId="1" fillId="6" borderId="3" xfId="0" applyNumberFormat="1" applyFont="1" applyFill="1" applyBorder="1" applyAlignment="1"/>
    <xf numFmtId="174" fontId="1" fillId="0" borderId="6" xfId="0" applyNumberFormat="1" applyFont="1" applyBorder="1" applyAlignment="1"/>
    <xf numFmtId="174" fontId="1" fillId="0" borderId="0" xfId="0" applyNumberFormat="1" applyFont="1" applyAlignment="1"/>
    <xf numFmtId="174" fontId="1" fillId="6" borderId="3" xfId="0" applyNumberFormat="1" applyFont="1" applyFill="1" applyBorder="1" applyAlignment="1"/>
    <xf numFmtId="173" fontId="1" fillId="0" borderId="6" xfId="0" applyNumberFormat="1" applyFont="1" applyBorder="1" applyAlignment="1"/>
    <xf numFmtId="173" fontId="1" fillId="0" borderId="0" xfId="0" applyNumberFormat="1" applyFont="1" applyAlignment="1"/>
    <xf numFmtId="174" fontId="1" fillId="0" borderId="2" xfId="0" applyNumberFormat="1" applyFont="1" applyBorder="1" applyAlignment="1"/>
    <xf numFmtId="174" fontId="1" fillId="6" borderId="2" xfId="0" applyNumberFormat="1" applyFont="1" applyFill="1" applyBorder="1" applyAlignment="1"/>
    <xf numFmtId="173" fontId="1" fillId="0" borderId="6" xfId="0" applyNumberFormat="1" applyFont="1" applyBorder="1" applyAlignment="1">
      <alignment horizontal="left"/>
    </xf>
    <xf numFmtId="175" fontId="1" fillId="0" borderId="6" xfId="0" applyNumberFormat="1" applyFont="1" applyBorder="1" applyAlignment="1"/>
    <xf numFmtId="175" fontId="1" fillId="0" borderId="0" xfId="0" applyNumberFormat="1" applyFont="1" applyAlignment="1"/>
    <xf numFmtId="175" fontId="1" fillId="0" borderId="2" xfId="0" applyNumberFormat="1" applyFont="1" applyBorder="1" applyAlignment="1"/>
    <xf numFmtId="165" fontId="1" fillId="6" borderId="6" xfId="0" applyNumberFormat="1" applyFont="1" applyFill="1" applyBorder="1" applyAlignment="1">
      <alignment horizontal="left"/>
    </xf>
    <xf numFmtId="176" fontId="1" fillId="6" borderId="3" xfId="0" applyNumberFormat="1" applyFont="1" applyFill="1" applyBorder="1" applyAlignment="1">
      <alignment horizontal="left"/>
    </xf>
    <xf numFmtId="176" fontId="1" fillId="6" borderId="2" xfId="0" applyNumberFormat="1" applyFont="1" applyFill="1" applyBorder="1" applyAlignment="1">
      <alignment horizontal="left"/>
    </xf>
    <xf numFmtId="176" fontId="1" fillId="0" borderId="6" xfId="0" applyNumberFormat="1" applyFont="1" applyBorder="1" applyAlignment="1">
      <alignment horizontal="left"/>
    </xf>
    <xf numFmtId="176" fontId="1" fillId="0" borderId="0" xfId="0" applyNumberFormat="1" applyFont="1" applyAlignment="1">
      <alignment horizontal="left"/>
    </xf>
    <xf numFmtId="176" fontId="1" fillId="0" borderId="2" xfId="0" applyNumberFormat="1" applyFont="1" applyBorder="1" applyAlignment="1">
      <alignment horizontal="left"/>
    </xf>
    <xf numFmtId="0" fontId="1" fillId="0" borderId="0" xfId="0" applyFont="1" applyAlignment="1">
      <alignment wrapText="1" indent="1"/>
    </xf>
    <xf numFmtId="165" fontId="1" fillId="6" borderId="6" xfId="0" applyNumberFormat="1" applyFont="1" applyFill="1" applyBorder="1" applyAlignment="1"/>
    <xf numFmtId="165" fontId="1" fillId="6" borderId="0" xfId="0" applyNumberFormat="1" applyFont="1" applyFill="1" applyAlignment="1"/>
    <xf numFmtId="165" fontId="1" fillId="6" borderId="2" xfId="0" applyNumberFormat="1" applyFont="1" applyFill="1" applyBorder="1" applyAlignment="1"/>
    <xf numFmtId="165" fontId="1" fillId="0" borderId="6" xfId="0" applyNumberFormat="1" applyFont="1" applyBorder="1" applyAlignment="1"/>
    <xf numFmtId="165" fontId="1" fillId="0" borderId="0" xfId="0" applyNumberFormat="1" applyFont="1" applyAlignment="1"/>
    <xf numFmtId="165" fontId="1" fillId="6" borderId="3" xfId="0" applyNumberFormat="1" applyFont="1" applyFill="1" applyBorder="1" applyAlignment="1"/>
    <xf numFmtId="171" fontId="1" fillId="0" borderId="0" xfId="0" applyNumberFormat="1" applyFont="1" applyAlignment="1"/>
    <xf numFmtId="171" fontId="1" fillId="6" borderId="3" xfId="0" applyNumberFormat="1" applyFont="1" applyFill="1" applyBorder="1" applyAlignment="1"/>
    <xf numFmtId="171" fontId="1" fillId="0" borderId="6" xfId="0" applyNumberFormat="1" applyFont="1" applyBorder="1" applyAlignment="1"/>
    <xf numFmtId="171" fontId="1" fillId="0" borderId="2" xfId="0" applyNumberFormat="1" applyFont="1" applyBorder="1" applyAlignment="1"/>
    <xf numFmtId="171" fontId="1" fillId="6" borderId="2" xfId="0" applyNumberFormat="1" applyFont="1" applyFill="1" applyBorder="1" applyAlignment="1"/>
    <xf numFmtId="171" fontId="1" fillId="0" borderId="6" xfId="0" applyNumberFormat="1" applyFont="1" applyBorder="1" applyAlignment="1">
      <alignment horizontal="left"/>
    </xf>
    <xf numFmtId="171" fontId="1" fillId="6" borderId="6" xfId="0" applyNumberFormat="1" applyFont="1" applyFill="1" applyBorder="1" applyAlignment="1"/>
    <xf numFmtId="171" fontId="1" fillId="0" borderId="3" xfId="0" applyNumberFormat="1" applyFont="1" applyBorder="1" applyAlignment="1"/>
    <xf numFmtId="171" fontId="1" fillId="6" borderId="0" xfId="0" applyNumberFormat="1" applyFont="1" applyFill="1" applyAlignment="1"/>
    <xf numFmtId="0" fontId="1" fillId="0" borderId="3" xfId="0" applyFont="1" applyBorder="1" applyAlignment="1"/>
    <xf numFmtId="165" fontId="1" fillId="6" borderId="2" xfId="0" applyNumberFormat="1" applyFont="1" applyFill="1" applyBorder="1" applyAlignment="1">
      <alignment horizontal="left"/>
    </xf>
    <xf numFmtId="171" fontId="1" fillId="0" borderId="0" xfId="0" applyNumberFormat="1" applyFont="1" applyAlignment="1">
      <alignment horizontal="left"/>
    </xf>
    <xf numFmtId="171" fontId="1" fillId="6" borderId="3" xfId="0" applyNumberFormat="1" applyFont="1" applyFill="1" applyBorder="1" applyAlignment="1">
      <alignment horizontal="left"/>
    </xf>
    <xf numFmtId="171" fontId="1" fillId="0" borderId="2" xfId="0" applyNumberFormat="1" applyFont="1" applyBorder="1" applyAlignment="1">
      <alignment horizontal="left"/>
    </xf>
    <xf numFmtId="171" fontId="1" fillId="6" borderId="2" xfId="0" applyNumberFormat="1" applyFont="1" applyFill="1" applyBorder="1" applyAlignment="1">
      <alignment horizontal="left"/>
    </xf>
    <xf numFmtId="0" fontId="1" fillId="0" borderId="0" xfId="0" applyFont="1" applyAlignment="1">
      <alignment wrapText="1" indent="3"/>
    </xf>
    <xf numFmtId="165" fontId="1" fillId="6" borderId="9" xfId="0" applyNumberFormat="1" applyFont="1" applyFill="1" applyBorder="1" applyAlignment="1"/>
    <xf numFmtId="165" fontId="1" fillId="6" borderId="10" xfId="0" applyNumberFormat="1" applyFont="1" applyFill="1" applyBorder="1" applyAlignment="1"/>
    <xf numFmtId="165" fontId="1" fillId="6" borderId="11" xfId="0" applyNumberFormat="1" applyFont="1" applyFill="1" applyBorder="1" applyAlignment="1"/>
    <xf numFmtId="165" fontId="1" fillId="0" borderId="9" xfId="0" applyNumberFormat="1" applyFont="1" applyBorder="1" applyAlignment="1"/>
    <xf numFmtId="171" fontId="1" fillId="0" borderId="10" xfId="0" applyNumberFormat="1" applyFont="1" applyBorder="1" applyAlignment="1"/>
    <xf numFmtId="171" fontId="1" fillId="6" borderId="8" xfId="0" applyNumberFormat="1" applyFont="1" applyFill="1" applyBorder="1" applyAlignment="1"/>
    <xf numFmtId="171" fontId="1" fillId="6" borderId="11" xfId="0" applyNumberFormat="1" applyFont="1" applyFill="1" applyBorder="1" applyAlignment="1"/>
    <xf numFmtId="165" fontId="1" fillId="6" borderId="12" xfId="0" applyNumberFormat="1" applyFont="1" applyFill="1" applyBorder="1" applyAlignment="1"/>
    <xf numFmtId="165" fontId="1" fillId="6" borderId="13" xfId="0" applyNumberFormat="1" applyFont="1" applyFill="1" applyBorder="1" applyAlignment="1"/>
    <xf numFmtId="165" fontId="1" fillId="0" borderId="4" xfId="0" applyNumberFormat="1" applyFont="1" applyBorder="1" applyAlignment="1"/>
    <xf numFmtId="165" fontId="1" fillId="0" borderId="5" xfId="0" applyNumberFormat="1" applyFont="1" applyBorder="1" applyAlignment="1"/>
    <xf numFmtId="165" fontId="1" fillId="6" borderId="15" xfId="0" applyNumberFormat="1" applyFont="1" applyFill="1" applyBorder="1" applyAlignment="1"/>
    <xf numFmtId="171" fontId="1" fillId="0" borderId="4" xfId="0" applyNumberFormat="1" applyFont="1" applyBorder="1" applyAlignment="1"/>
    <xf numFmtId="171" fontId="1" fillId="0" borderId="5" xfId="0" applyNumberFormat="1" applyFont="1" applyBorder="1" applyAlignment="1"/>
    <xf numFmtId="171" fontId="1" fillId="0" borderId="13" xfId="0" applyNumberFormat="1" applyFont="1" applyBorder="1" applyAlignment="1"/>
    <xf numFmtId="171" fontId="1" fillId="0" borderId="7" xfId="0" applyNumberFormat="1" applyFont="1" applyBorder="1" applyAlignment="1"/>
    <xf numFmtId="171" fontId="1" fillId="0" borderId="12" xfId="0" applyNumberFormat="1" applyFont="1" applyBorder="1" applyAlignment="1"/>
    <xf numFmtId="171" fontId="1" fillId="0" borderId="14" xfId="0" applyNumberFormat="1" applyFont="1" applyBorder="1" applyAlignment="1"/>
    <xf numFmtId="165" fontId="1" fillId="0" borderId="4" xfId="0" applyNumberFormat="1" applyFont="1" applyBorder="1" applyAlignment="1">
      <alignment horizontal="left"/>
    </xf>
    <xf numFmtId="165" fontId="1" fillId="0" borderId="5" xfId="0" applyNumberFormat="1" applyFont="1" applyBorder="1" applyAlignment="1">
      <alignment horizontal="left"/>
    </xf>
    <xf numFmtId="171" fontId="1" fillId="0" borderId="5" xfId="0" applyNumberFormat="1" applyFont="1" applyBorder="1" applyAlignment="1">
      <alignment horizontal="left"/>
    </xf>
    <xf numFmtId="171" fontId="1" fillId="0" borderId="7" xfId="0" applyNumberFormat="1" applyFont="1" applyBorder="1" applyAlignment="1">
      <alignment horizontal="left"/>
    </xf>
    <xf numFmtId="165" fontId="1" fillId="0" borderId="3" xfId="0" applyNumberFormat="1" applyFont="1" applyBorder="1" applyAlignment="1"/>
    <xf numFmtId="171" fontId="1" fillId="0" borderId="9" xfId="0" applyNumberFormat="1" applyFont="1" applyBorder="1" applyAlignment="1"/>
    <xf numFmtId="171" fontId="1" fillId="0" borderId="11" xfId="0" applyNumberFormat="1" applyFont="1" applyBorder="1" applyAlignment="1"/>
    <xf numFmtId="171" fontId="1" fillId="0" borderId="3" xfId="0" applyNumberFormat="1" applyFont="1" applyBorder="1" applyAlignment="1">
      <alignment horizontal="left"/>
    </xf>
    <xf numFmtId="165" fontId="1" fillId="6" borderId="14" xfId="0" applyNumberFormat="1" applyFont="1" applyFill="1" applyBorder="1" applyAlignment="1"/>
    <xf numFmtId="171" fontId="1" fillId="6" borderId="15" xfId="0" applyNumberFormat="1" applyFont="1" applyFill="1" applyBorder="1" applyAlignment="1"/>
    <xf numFmtId="171" fontId="1" fillId="6" borderId="14" xfId="0" applyNumberFormat="1" applyFont="1" applyFill="1" applyBorder="1" applyAlignment="1"/>
    <xf numFmtId="165" fontId="1" fillId="6" borderId="7" xfId="0" applyNumberFormat="1" applyFont="1" applyFill="1" applyBorder="1" applyAlignment="1">
      <alignment horizontal="left"/>
    </xf>
    <xf numFmtId="165" fontId="1" fillId="6" borderId="4" xfId="0" applyNumberFormat="1" applyFont="1" applyFill="1" applyBorder="1" applyAlignment="1"/>
    <xf numFmtId="165" fontId="1" fillId="6" borderId="5" xfId="0" applyNumberFormat="1" applyFont="1" applyFill="1" applyBorder="1" applyAlignment="1"/>
    <xf numFmtId="165" fontId="1" fillId="6" borderId="7" xfId="0" applyNumberFormat="1" applyFont="1" applyFill="1" applyBorder="1" applyAlignment="1"/>
    <xf numFmtId="165" fontId="1" fillId="6" borderId="1" xfId="0" applyNumberFormat="1" applyFont="1" applyFill="1" applyBorder="1" applyAlignment="1"/>
    <xf numFmtId="171" fontId="1" fillId="6" borderId="1" xfId="0" applyNumberFormat="1" applyFont="1" applyFill="1" applyBorder="1" applyAlignment="1"/>
    <xf numFmtId="171" fontId="1" fillId="6" borderId="7" xfId="0" applyNumberFormat="1" applyFont="1" applyFill="1" applyBorder="1" applyAlignment="1"/>
    <xf numFmtId="165" fontId="1" fillId="6" borderId="8" xfId="0" applyNumberFormat="1" applyFont="1" applyFill="1" applyBorder="1" applyAlignment="1"/>
    <xf numFmtId="164" fontId="1" fillId="6" borderId="12" xfId="0" applyNumberFormat="1" applyFont="1" applyFill="1" applyBorder="1" applyAlignment="1"/>
    <xf numFmtId="164" fontId="1" fillId="0" borderId="3" xfId="0" applyNumberFormat="1" applyFont="1" applyBorder="1" applyAlignment="1">
      <alignment horizontal="left"/>
    </xf>
    <xf numFmtId="164" fontId="1" fillId="6" borderId="15" xfId="0" applyNumberFormat="1" applyFont="1" applyFill="1" applyBorder="1" applyAlignment="1"/>
    <xf numFmtId="164" fontId="1" fillId="6" borderId="13" xfId="0" applyNumberFormat="1" applyFont="1" applyFill="1" applyBorder="1" applyAlignment="1"/>
    <xf numFmtId="173" fontId="1" fillId="6" borderId="14" xfId="0" applyNumberFormat="1" applyFont="1" applyFill="1" applyBorder="1" applyAlignment="1"/>
    <xf numFmtId="173" fontId="1" fillId="0" borderId="12" xfId="0" applyNumberFormat="1" applyFont="1" applyBorder="1" applyAlignment="1"/>
    <xf numFmtId="173" fontId="1" fillId="0" borderId="13" xfId="0" applyNumberFormat="1" applyFont="1" applyBorder="1" applyAlignment="1"/>
    <xf numFmtId="173" fontId="1" fillId="6" borderId="8" xfId="0" applyNumberFormat="1" applyFont="1" applyFill="1" applyBorder="1" applyAlignment="1"/>
    <xf numFmtId="173" fontId="1" fillId="0" borderId="9" xfId="0" applyNumberFormat="1" applyFont="1" applyBorder="1" applyAlignment="1"/>
    <xf numFmtId="173" fontId="1" fillId="0" borderId="10" xfId="0" applyNumberFormat="1" applyFont="1" applyBorder="1" applyAlignment="1"/>
    <xf numFmtId="173" fontId="1" fillId="0" borderId="11" xfId="0" applyNumberFormat="1" applyFont="1" applyBorder="1" applyAlignment="1"/>
    <xf numFmtId="173" fontId="1" fillId="0" borderId="14" xfId="0" applyNumberFormat="1" applyFont="1" applyBorder="1" applyAlignment="1"/>
    <xf numFmtId="0" fontId="4" fillId="0" borderId="0" xfId="0" applyFont="1" applyAlignment="1">
      <alignment horizontal="left" vertical="top"/>
    </xf>
    <xf numFmtId="0" fontId="4" fillId="0" borderId="0" xfId="0" applyFont="1" applyAlignment="1">
      <alignment horizontal="left" vertical="top" indent="1"/>
    </xf>
    <xf numFmtId="0" fontId="1" fillId="0" borderId="6" xfId="0" applyFont="1" applyBorder="1" applyAlignment="1">
      <alignment horizontal="left" vertical="center"/>
    </xf>
    <xf numFmtId="0" fontId="5" fillId="2" borderId="3" xfId="0" applyFont="1" applyFill="1" applyBorder="1" applyAlignment="1">
      <alignment horizontal="center" vertical="center" wrapText="1"/>
    </xf>
    <xf numFmtId="170" fontId="1" fillId="4" borderId="1" xfId="0" applyNumberFormat="1" applyFont="1" applyFill="1" applyBorder="1" applyAlignment="1">
      <alignment vertical="center"/>
    </xf>
    <xf numFmtId="170" fontId="1" fillId="0" borderId="0" xfId="0" applyNumberFormat="1" applyFont="1" applyAlignment="1">
      <alignment vertical="center"/>
    </xf>
    <xf numFmtId="170" fontId="1" fillId="0" borderId="4" xfId="0" applyNumberFormat="1" applyFont="1" applyBorder="1" applyAlignment="1">
      <alignment vertical="center"/>
    </xf>
    <xf numFmtId="170" fontId="1" fillId="0" borderId="5" xfId="0" applyNumberFormat="1" applyFont="1" applyBorder="1" applyAlignment="1">
      <alignment vertical="center"/>
    </xf>
    <xf numFmtId="170" fontId="1" fillId="0" borderId="7" xfId="0" applyNumberFormat="1" applyFont="1" applyBorder="1" applyAlignment="1">
      <alignment vertical="center"/>
    </xf>
    <xf numFmtId="170" fontId="1" fillId="4" borderId="7" xfId="0" applyNumberFormat="1" applyFont="1" applyFill="1" applyBorder="1" applyAlignment="1">
      <alignment vertical="center"/>
    </xf>
    <xf numFmtId="170" fontId="1" fillId="0" borderId="6" xfId="0" applyNumberFormat="1" applyFont="1" applyBorder="1" applyAlignment="1">
      <alignment vertical="center"/>
    </xf>
    <xf numFmtId="173" fontId="1" fillId="7" borderId="3" xfId="0" applyNumberFormat="1" applyFont="1" applyFill="1" applyBorder="1" applyAlignment="1">
      <alignment vertical="center"/>
    </xf>
    <xf numFmtId="177" fontId="1" fillId="0" borderId="0" xfId="0" applyNumberFormat="1" applyFont="1" applyAlignment="1">
      <alignment horizontal="left" vertical="center"/>
    </xf>
    <xf numFmtId="173" fontId="1" fillId="7" borderId="2" xfId="0" applyNumberFormat="1" applyFont="1" applyFill="1" applyBorder="1" applyAlignment="1">
      <alignment vertical="center"/>
    </xf>
    <xf numFmtId="173" fontId="1" fillId="0" borderId="0" xfId="0" applyNumberFormat="1" applyFont="1" applyAlignment="1">
      <alignment horizontal="left" vertical="center"/>
    </xf>
    <xf numFmtId="173" fontId="1" fillId="0" borderId="6" xfId="0" applyNumberFormat="1" applyFont="1" applyBorder="1" applyAlignment="1">
      <alignment horizontal="left" vertical="center"/>
    </xf>
    <xf numFmtId="0" fontId="4" fillId="0" borderId="0" xfId="0" applyFont="1" applyAlignment="1">
      <alignment wrapText="1" indent="2"/>
    </xf>
    <xf numFmtId="169" fontId="4" fillId="7" borderId="3" xfId="0" applyNumberFormat="1" applyFont="1" applyFill="1" applyBorder="1" applyAlignment="1">
      <alignment vertical="center"/>
    </xf>
    <xf numFmtId="169" fontId="4" fillId="0" borderId="0" xfId="0" applyNumberFormat="1" applyFont="1" applyAlignment="1">
      <alignment horizontal="left" vertical="center"/>
    </xf>
    <xf numFmtId="169" fontId="4" fillId="0" borderId="6" xfId="0" applyNumberFormat="1" applyFont="1" applyBorder="1" applyAlignment="1">
      <alignment vertical="center"/>
    </xf>
    <xf numFmtId="169" fontId="4" fillId="0" borderId="2" xfId="0" applyNumberFormat="1" applyFont="1" applyBorder="1" applyAlignment="1">
      <alignment vertical="center"/>
    </xf>
    <xf numFmtId="169" fontId="4" fillId="7" borderId="2" xfId="0" applyNumberFormat="1" applyFont="1" applyFill="1" applyBorder="1" applyAlignment="1">
      <alignment vertical="center"/>
    </xf>
    <xf numFmtId="169" fontId="4" fillId="4" borderId="3" xfId="0" applyNumberFormat="1" applyFont="1" applyFill="1" applyBorder="1" applyAlignment="1">
      <alignment vertical="center"/>
    </xf>
    <xf numFmtId="169" fontId="4" fillId="0" borderId="6" xfId="0" applyNumberFormat="1" applyFont="1" applyBorder="1" applyAlignment="1">
      <alignment horizontal="left" vertical="center"/>
    </xf>
    <xf numFmtId="169" fontId="4" fillId="4" borderId="2" xfId="0" applyNumberFormat="1" applyFont="1" applyFill="1" applyBorder="1" applyAlignment="1">
      <alignment vertical="center"/>
    </xf>
    <xf numFmtId="165" fontId="1" fillId="7" borderId="3" xfId="0" applyNumberFormat="1" applyFont="1" applyFill="1" applyBorder="1" applyAlignment="1">
      <alignment vertical="center"/>
    </xf>
    <xf numFmtId="178" fontId="1" fillId="0" borderId="0" xfId="0" applyNumberFormat="1" applyFont="1" applyAlignment="1">
      <alignment horizontal="left" vertical="center"/>
    </xf>
    <xf numFmtId="165" fontId="1" fillId="7" borderId="2" xfId="0" applyNumberFormat="1" applyFont="1" applyFill="1" applyBorder="1" applyAlignment="1">
      <alignment vertical="center"/>
    </xf>
    <xf numFmtId="165" fontId="1" fillId="0" borderId="6" xfId="0" applyNumberFormat="1" applyFont="1" applyBorder="1" applyAlignment="1">
      <alignment horizontal="left" vertical="center"/>
    </xf>
    <xf numFmtId="0" fontId="1" fillId="7" borderId="3" xfId="0" applyFont="1" applyFill="1" applyBorder="1" applyAlignment="1">
      <alignment horizontal="right" vertical="center" wrapText="1"/>
    </xf>
    <xf numFmtId="0" fontId="1" fillId="0" borderId="6" xfId="0" applyFont="1" applyBorder="1" applyAlignment="1">
      <alignment horizontal="right" vertical="center" wrapText="1"/>
    </xf>
    <xf numFmtId="0" fontId="1" fillId="0" borderId="0" xfId="0" applyFont="1" applyAlignment="1">
      <alignment horizontal="right" vertical="center" wrapText="1"/>
    </xf>
    <xf numFmtId="0" fontId="1" fillId="0" borderId="2" xfId="0" applyFont="1" applyBorder="1" applyAlignment="1">
      <alignment horizontal="right" vertical="center" wrapText="1"/>
    </xf>
    <xf numFmtId="0" fontId="1" fillId="7" borderId="2" xfId="0" applyFont="1" applyFill="1" applyBorder="1" applyAlignment="1">
      <alignment horizontal="right" vertical="center" wrapText="1"/>
    </xf>
    <xf numFmtId="0" fontId="4" fillId="7" borderId="3" xfId="0" applyFont="1" applyFill="1" applyBorder="1" applyAlignment="1">
      <alignment horizontal="right" vertical="center" wrapText="1"/>
    </xf>
    <xf numFmtId="0" fontId="4" fillId="0" borderId="6" xfId="0" applyFont="1" applyBorder="1" applyAlignment="1">
      <alignment horizontal="right" vertical="center" wrapText="1"/>
    </xf>
    <xf numFmtId="0" fontId="4" fillId="0" borderId="0" xfId="0" applyFont="1" applyAlignment="1">
      <alignment horizontal="right" vertical="center" wrapText="1"/>
    </xf>
    <xf numFmtId="0" fontId="4" fillId="0" borderId="2" xfId="0" applyFont="1" applyBorder="1" applyAlignment="1">
      <alignment horizontal="right" vertical="center" wrapText="1"/>
    </xf>
    <xf numFmtId="0" fontId="4" fillId="7" borderId="2" xfId="0" applyFont="1" applyFill="1" applyBorder="1" applyAlignment="1">
      <alignment horizontal="right" vertical="center" wrapText="1"/>
    </xf>
    <xf numFmtId="169" fontId="4" fillId="7" borderId="8" xfId="0" applyNumberFormat="1" applyFont="1" applyFill="1" applyBorder="1" applyAlignment="1">
      <alignment vertical="center"/>
    </xf>
    <xf numFmtId="169" fontId="4" fillId="0" borderId="9" xfId="0" applyNumberFormat="1" applyFont="1" applyBorder="1" applyAlignment="1">
      <alignment vertical="center"/>
    </xf>
    <xf numFmtId="169" fontId="4" fillId="0" borderId="10" xfId="0" applyNumberFormat="1" applyFont="1" applyBorder="1" applyAlignment="1">
      <alignment vertical="center"/>
    </xf>
    <xf numFmtId="169" fontId="4" fillId="0" borderId="11" xfId="0" applyNumberFormat="1" applyFont="1" applyBorder="1" applyAlignment="1">
      <alignment vertical="center"/>
    </xf>
    <xf numFmtId="169" fontId="4" fillId="7" borderId="11" xfId="0" applyNumberFormat="1" applyFont="1" applyFill="1" applyBorder="1" applyAlignment="1">
      <alignment vertical="center"/>
    </xf>
    <xf numFmtId="169" fontId="4" fillId="4" borderId="8" xfId="0" applyNumberFormat="1" applyFont="1" applyFill="1" applyBorder="1" applyAlignment="1">
      <alignment vertical="center"/>
    </xf>
    <xf numFmtId="169" fontId="4" fillId="4" borderId="11" xfId="0" applyNumberFormat="1" applyFont="1" applyFill="1" applyBorder="1" applyAlignment="1">
      <alignment vertical="center"/>
    </xf>
    <xf numFmtId="0" fontId="1" fillId="7" borderId="8" xfId="0" applyFont="1" applyFill="1" applyBorder="1" applyAlignment="1">
      <alignment horizontal="right" vertical="center" wrapText="1"/>
    </xf>
    <xf numFmtId="165" fontId="1" fillId="7" borderId="8" xfId="0" applyNumberFormat="1" applyFont="1" applyFill="1" applyBorder="1" applyAlignment="1">
      <alignment vertical="center"/>
    </xf>
    <xf numFmtId="165" fontId="8" fillId="0" borderId="0" xfId="0" applyNumberFormat="1" applyFont="1" applyAlignment="1">
      <alignment horizontal="left" vertical="center"/>
    </xf>
    <xf numFmtId="165" fontId="8" fillId="0" borderId="6" xfId="0" applyNumberFormat="1" applyFont="1" applyBorder="1" applyAlignment="1">
      <alignment horizontal="left" vertical="center"/>
    </xf>
    <xf numFmtId="173" fontId="2" fillId="7" borderId="3" xfId="0" applyNumberFormat="1" applyFont="1" applyFill="1" applyBorder="1" applyAlignment="1">
      <alignment vertical="center"/>
    </xf>
    <xf numFmtId="177" fontId="2" fillId="0" borderId="0" xfId="0" applyNumberFormat="1" applyFont="1" applyAlignment="1">
      <alignment horizontal="left" vertical="center"/>
    </xf>
    <xf numFmtId="173" fontId="2" fillId="0" borderId="6" xfId="0" applyNumberFormat="1" applyFont="1" applyBorder="1" applyAlignment="1">
      <alignment vertical="center"/>
    </xf>
    <xf numFmtId="173" fontId="2" fillId="0" borderId="0" xfId="0" applyNumberFormat="1" applyFont="1" applyAlignment="1">
      <alignment vertical="center"/>
    </xf>
    <xf numFmtId="173" fontId="2" fillId="4" borderId="3" xfId="0" applyNumberFormat="1" applyFont="1" applyFill="1" applyBorder="1" applyAlignment="1">
      <alignment vertical="center"/>
    </xf>
    <xf numFmtId="173" fontId="2" fillId="0" borderId="0" xfId="0" applyNumberFormat="1" applyFont="1" applyAlignment="1">
      <alignment horizontal="left" vertical="center"/>
    </xf>
    <xf numFmtId="173" fontId="2" fillId="0" borderId="12" xfId="0" applyNumberFormat="1" applyFont="1" applyBorder="1" applyAlignment="1">
      <alignment vertical="center"/>
    </xf>
    <xf numFmtId="165" fontId="9" fillId="0" borderId="13" xfId="0" applyNumberFormat="1" applyFont="1" applyBorder="1" applyAlignment="1"/>
    <xf numFmtId="173" fontId="2" fillId="0" borderId="10" xfId="0" applyNumberFormat="1" applyFont="1" applyBorder="1" applyAlignment="1">
      <alignment vertical="center"/>
    </xf>
    <xf numFmtId="173" fontId="2" fillId="4" borderId="8" xfId="0" applyNumberFormat="1" applyFont="1" applyFill="1" applyBorder="1" applyAlignment="1">
      <alignment vertical="center"/>
    </xf>
    <xf numFmtId="173" fontId="2" fillId="0" borderId="6" xfId="0" applyNumberFormat="1" applyFont="1" applyBorder="1" applyAlignment="1">
      <alignment horizontal="left" vertical="center"/>
    </xf>
    <xf numFmtId="173" fontId="2" fillId="0" borderId="13" xfId="0" applyNumberFormat="1" applyFont="1" applyBorder="1" applyAlignment="1">
      <alignment vertical="center"/>
    </xf>
    <xf numFmtId="173" fontId="2" fillId="0" borderId="14" xfId="0" applyNumberFormat="1" applyFont="1" applyBorder="1" applyAlignment="1">
      <alignment vertical="center"/>
    </xf>
    <xf numFmtId="173" fontId="2" fillId="4" borderId="11" xfId="0" applyNumberFormat="1" applyFont="1" applyFill="1" applyBorder="1" applyAlignment="1">
      <alignment vertical="center"/>
    </xf>
    <xf numFmtId="0" fontId="2" fillId="0" borderId="0" xfId="0" applyFont="1" applyAlignment="1">
      <alignment horizontal="left" vertical="center"/>
    </xf>
    <xf numFmtId="0" fontId="1" fillId="4" borderId="3" xfId="0" applyFont="1" applyFill="1" applyBorder="1" applyAlignment="1">
      <alignment horizontal="right" vertical="center" wrapText="1"/>
    </xf>
    <xf numFmtId="0" fontId="2" fillId="4" borderId="15" xfId="0" applyFont="1" applyFill="1" applyBorder="1" applyAlignment="1">
      <alignment horizontal="right" vertical="center" wrapText="1"/>
    </xf>
    <xf numFmtId="170" fontId="2" fillId="0" borderId="0" xfId="0" applyNumberFormat="1" applyFont="1" applyAlignment="1">
      <alignment vertical="center"/>
    </xf>
    <xf numFmtId="170" fontId="2" fillId="0" borderId="12" xfId="0" applyNumberFormat="1" applyFont="1" applyBorder="1" applyAlignment="1">
      <alignment vertical="center"/>
    </xf>
    <xf numFmtId="170" fontId="2" fillId="0" borderId="13" xfId="0" applyNumberFormat="1" applyFont="1" applyBorder="1" applyAlignment="1">
      <alignment vertical="center"/>
    </xf>
    <xf numFmtId="164" fontId="2" fillId="4" borderId="15" xfId="0" applyNumberFormat="1" applyFont="1" applyFill="1" applyBorder="1" applyAlignment="1">
      <alignment vertical="center"/>
    </xf>
    <xf numFmtId="164" fontId="2" fillId="0" borderId="0" xfId="0" applyNumberFormat="1" applyFont="1" applyAlignment="1">
      <alignment vertical="center"/>
    </xf>
    <xf numFmtId="164" fontId="2" fillId="0" borderId="12" xfId="0" applyNumberFormat="1" applyFont="1" applyBorder="1" applyAlignment="1">
      <alignment vertical="center"/>
    </xf>
    <xf numFmtId="164" fontId="2" fillId="0" borderId="13" xfId="0" applyNumberFormat="1" applyFont="1" applyBorder="1" applyAlignment="1">
      <alignment vertical="center"/>
    </xf>
    <xf numFmtId="164" fontId="2" fillId="0" borderId="14" xfId="0" applyNumberFormat="1" applyFont="1" applyBorder="1" applyAlignment="1">
      <alignment vertical="center"/>
    </xf>
    <xf numFmtId="164" fontId="2" fillId="4" borderId="14" xfId="0" applyNumberFormat="1" applyFont="1" applyFill="1" applyBorder="1" applyAlignment="1">
      <alignment vertical="center"/>
    </xf>
    <xf numFmtId="164" fontId="10" fillId="0" borderId="0" xfId="0" applyNumberFormat="1" applyFont="1" applyAlignment="1">
      <alignment vertical="center"/>
    </xf>
    <xf numFmtId="164" fontId="10" fillId="0" borderId="6" xfId="0" applyNumberFormat="1" applyFont="1" applyBorder="1" applyAlignment="1">
      <alignment vertical="center"/>
    </xf>
    <xf numFmtId="164" fontId="2" fillId="0" borderId="9" xfId="0" applyNumberFormat="1" applyFont="1" applyBorder="1" applyAlignment="1">
      <alignment vertical="center"/>
    </xf>
    <xf numFmtId="164" fontId="2" fillId="0" borderId="11" xfId="0" applyNumberFormat="1" applyFont="1" applyBorder="1" applyAlignment="1">
      <alignment vertical="center"/>
    </xf>
    <xf numFmtId="0" fontId="2" fillId="0" borderId="0" xfId="0" applyFont="1" applyAlignment="1">
      <alignment horizontal="left"/>
    </xf>
    <xf numFmtId="0" fontId="2" fillId="0" borderId="0" xfId="0" applyFont="1" applyAlignment="1">
      <alignment wrapText="1" indent="2"/>
    </xf>
    <xf numFmtId="0" fontId="1" fillId="0" borderId="0" xfId="0" applyFont="1" applyAlignment="1">
      <alignment wrapText="1" indent="4"/>
    </xf>
    <xf numFmtId="0" fontId="1" fillId="4" borderId="2" xfId="0" applyFont="1" applyFill="1" applyBorder="1" applyAlignment="1">
      <alignment horizontal="right" vertical="center" wrapText="1"/>
    </xf>
    <xf numFmtId="0" fontId="2" fillId="0" borderId="0" xfId="0" applyFont="1" applyAlignment="1">
      <alignment wrapText="1" indent="3"/>
    </xf>
    <xf numFmtId="0" fontId="2" fillId="0" borderId="12" xfId="0" applyFont="1" applyBorder="1" applyAlignment="1">
      <alignment horizontal="right" vertical="center" wrapText="1"/>
    </xf>
    <xf numFmtId="0" fontId="2" fillId="0" borderId="13" xfId="0" applyFont="1" applyBorder="1" applyAlignment="1">
      <alignment horizontal="right" vertical="center" wrapText="1"/>
    </xf>
    <xf numFmtId="0" fontId="2" fillId="0" borderId="14" xfId="0" applyFont="1" applyBorder="1" applyAlignment="1">
      <alignment horizontal="right" vertical="center" wrapText="1"/>
    </xf>
    <xf numFmtId="0" fontId="2" fillId="4" borderId="14" xfId="0" applyFont="1" applyFill="1" applyBorder="1" applyAlignment="1">
      <alignment horizontal="right" vertical="center" wrapText="1"/>
    </xf>
    <xf numFmtId="164" fontId="2" fillId="0" borderId="0" xfId="0" applyNumberFormat="1" applyFont="1" applyAlignment="1">
      <alignment horizontal="left"/>
    </xf>
    <xf numFmtId="0" fontId="1" fillId="0" borderId="0" xfId="0" applyFont="1" applyAlignment="1">
      <alignment horizontal="left" indent="2"/>
    </xf>
    <xf numFmtId="0" fontId="1" fillId="0" borderId="2" xfId="0" applyFont="1" applyBorder="1" applyAlignment="1">
      <alignment wrapText="1" indent="3"/>
    </xf>
    <xf numFmtId="0" fontId="2" fillId="0" borderId="0" xfId="0" applyFont="1" applyAlignment="1">
      <alignment horizontal="left" indent="2"/>
    </xf>
    <xf numFmtId="0" fontId="5" fillId="2" borderId="11" xfId="0" applyFont="1" applyFill="1" applyBorder="1" applyAlignment="1">
      <alignment horizontal="center" vertical="center" wrapText="1"/>
    </xf>
    <xf numFmtId="0" fontId="4" fillId="0" borderId="0" xfId="0" applyFont="1" applyAlignment="1">
      <alignment vertical="center" wrapText="1" indent="2"/>
    </xf>
    <xf numFmtId="0" fontId="1" fillId="0" borderId="2" xfId="0" applyFont="1" applyBorder="1" applyAlignment="1">
      <alignment wrapText="1" indent="1"/>
    </xf>
    <xf numFmtId="165" fontId="11" fillId="0" borderId="0" xfId="0" applyNumberFormat="1" applyFont="1" applyAlignment="1">
      <alignment vertical="center"/>
    </xf>
    <xf numFmtId="165" fontId="11" fillId="0" borderId="2" xfId="0" applyNumberFormat="1" applyFont="1" applyBorder="1" applyAlignment="1">
      <alignment vertical="center"/>
    </xf>
    <xf numFmtId="0" fontId="4" fillId="0" borderId="2" xfId="0" applyFont="1" applyBorder="1" applyAlignment="1">
      <alignment wrapText="1" indent="2"/>
    </xf>
    <xf numFmtId="0" fontId="11" fillId="0" borderId="0" xfId="0" applyFont="1" applyAlignment="1">
      <alignment horizontal="right" vertical="center" wrapText="1"/>
    </xf>
    <xf numFmtId="0" fontId="11" fillId="0" borderId="2" xfId="0" applyFont="1" applyBorder="1" applyAlignment="1">
      <alignment horizontal="right" vertical="center" wrapText="1"/>
    </xf>
    <xf numFmtId="0" fontId="12" fillId="0" borderId="0" xfId="0" applyFont="1" applyAlignment="1">
      <alignment horizontal="right" vertical="center" wrapText="1"/>
    </xf>
    <xf numFmtId="0" fontId="12" fillId="0" borderId="2" xfId="0" applyFont="1" applyBorder="1" applyAlignment="1">
      <alignment horizontal="right" vertical="center" wrapText="1"/>
    </xf>
    <xf numFmtId="165" fontId="2" fillId="7" borderId="8" xfId="0" applyNumberFormat="1" applyFont="1" applyFill="1" applyBorder="1" applyAlignment="1">
      <alignment vertical="center"/>
    </xf>
    <xf numFmtId="171" fontId="2" fillId="0" borderId="0" xfId="0" applyNumberFormat="1" applyFont="1" applyAlignment="1">
      <alignment vertical="center"/>
    </xf>
    <xf numFmtId="165" fontId="2" fillId="0" borderId="9" xfId="0" applyNumberFormat="1" applyFont="1" applyBorder="1" applyAlignment="1">
      <alignment vertical="center"/>
    </xf>
    <xf numFmtId="165" fontId="2" fillId="0" borderId="10" xfId="0" applyNumberFormat="1" applyFont="1" applyBorder="1" applyAlignment="1">
      <alignment vertical="center"/>
    </xf>
    <xf numFmtId="165" fontId="2" fillId="4" borderId="8" xfId="0" applyNumberFormat="1" applyFont="1" applyFill="1" applyBorder="1" applyAlignment="1">
      <alignment vertical="center"/>
    </xf>
    <xf numFmtId="165" fontId="2" fillId="0" borderId="6" xfId="0" applyNumberFormat="1" applyFont="1" applyBorder="1" applyAlignment="1">
      <alignment vertical="center"/>
    </xf>
    <xf numFmtId="165" fontId="2" fillId="0" borderId="0" xfId="0" applyNumberFormat="1" applyFont="1" applyAlignment="1">
      <alignment vertical="center"/>
    </xf>
    <xf numFmtId="165" fontId="2" fillId="0" borderId="2" xfId="0" applyNumberFormat="1" applyFont="1" applyBorder="1" applyAlignment="1">
      <alignment vertical="center"/>
    </xf>
    <xf numFmtId="165" fontId="2" fillId="4" borderId="11" xfId="0" applyNumberFormat="1" applyFont="1" applyFill="1" applyBorder="1" applyAlignment="1">
      <alignment vertical="center"/>
    </xf>
    <xf numFmtId="165" fontId="2" fillId="0" borderId="4" xfId="0" applyNumberFormat="1" applyFont="1" applyBorder="1" applyAlignment="1">
      <alignment vertical="center"/>
    </xf>
    <xf numFmtId="165" fontId="2" fillId="0" borderId="5" xfId="0" applyNumberFormat="1" applyFont="1" applyBorder="1" applyAlignment="1">
      <alignment vertical="center"/>
    </xf>
    <xf numFmtId="165" fontId="2" fillId="0" borderId="7" xfId="0" applyNumberFormat="1" applyFont="1" applyBorder="1" applyAlignment="1">
      <alignment vertical="center"/>
    </xf>
    <xf numFmtId="165" fontId="1" fillId="7" borderId="7" xfId="0" applyNumberFormat="1" applyFont="1" applyFill="1" applyBorder="1" applyAlignment="1">
      <alignment vertical="center"/>
    </xf>
    <xf numFmtId="165" fontId="2" fillId="7" borderId="15" xfId="0" applyNumberFormat="1" applyFont="1" applyFill="1" applyBorder="1" applyAlignment="1">
      <alignment vertical="center"/>
    </xf>
    <xf numFmtId="165" fontId="2" fillId="0" borderId="12" xfId="0" applyNumberFormat="1" applyFont="1" applyBorder="1" applyAlignment="1">
      <alignment vertical="center"/>
    </xf>
    <xf numFmtId="165" fontId="2" fillId="0" borderId="13" xfId="0" applyNumberFormat="1" applyFont="1" applyBorder="1" applyAlignment="1">
      <alignment vertical="center"/>
    </xf>
    <xf numFmtId="165" fontId="2" fillId="7" borderId="14" xfId="0" applyNumberFormat="1" applyFont="1" applyFill="1" applyBorder="1" applyAlignment="1">
      <alignment vertical="center"/>
    </xf>
    <xf numFmtId="174" fontId="2" fillId="7" borderId="16" xfId="0" applyNumberFormat="1" applyFont="1" applyFill="1" applyBorder="1" applyAlignment="1">
      <alignment vertical="center"/>
    </xf>
    <xf numFmtId="174" fontId="2" fillId="0" borderId="0" xfId="0" applyNumberFormat="1" applyFont="1" applyAlignment="1">
      <alignment vertical="center"/>
    </xf>
    <xf numFmtId="174" fontId="2" fillId="0" borderId="17" xfId="0" applyNumberFormat="1" applyFont="1" applyBorder="1" applyAlignment="1">
      <alignment vertical="center"/>
    </xf>
    <xf numFmtId="174" fontId="2" fillId="0" borderId="18" xfId="0" applyNumberFormat="1" applyFont="1" applyBorder="1" applyAlignment="1">
      <alignment vertical="center"/>
    </xf>
    <xf numFmtId="174" fontId="2" fillId="7" borderId="17" xfId="0" applyNumberFormat="1" applyFont="1" applyFill="1" applyBorder="1" applyAlignment="1">
      <alignment vertical="center"/>
    </xf>
    <xf numFmtId="174" fontId="2" fillId="0" borderId="6" xfId="0" applyNumberFormat="1" applyFont="1" applyBorder="1" applyAlignment="1">
      <alignment vertical="center"/>
    </xf>
    <xf numFmtId="174" fontId="2" fillId="0" borderId="19" xfId="0" applyNumberFormat="1" applyFont="1" applyBorder="1" applyAlignment="1">
      <alignment vertical="center"/>
    </xf>
    <xf numFmtId="174" fontId="2" fillId="7" borderId="19" xfId="0" applyNumberFormat="1" applyFont="1" applyFill="1" applyBorder="1" applyAlignment="1">
      <alignment vertical="center"/>
    </xf>
    <xf numFmtId="164" fontId="1" fillId="0" borderId="6" xfId="0" applyNumberFormat="1" applyFont="1" applyBorder="1" applyAlignment="1">
      <alignment horizontal="left" vertical="center"/>
    </xf>
    <xf numFmtId="164" fontId="2" fillId="4" borderId="8" xfId="0" applyNumberFormat="1" applyFont="1" applyFill="1" applyBorder="1" applyAlignment="1">
      <alignment vertical="center"/>
    </xf>
    <xf numFmtId="164" fontId="2" fillId="0" borderId="0" xfId="0" applyNumberFormat="1" applyFont="1" applyAlignment="1">
      <alignment horizontal="left" vertical="center"/>
    </xf>
    <xf numFmtId="164" fontId="2" fillId="0" borderId="10" xfId="0" applyNumberFormat="1" applyFont="1" applyBorder="1" applyAlignment="1">
      <alignment vertical="center"/>
    </xf>
    <xf numFmtId="164" fontId="2" fillId="0" borderId="6" xfId="0" applyNumberFormat="1"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165" fontId="1" fillId="0" borderId="4" xfId="0" applyNumberFormat="1" applyFont="1" applyBorder="1" applyAlignment="1">
      <alignment horizontal="left" vertical="center"/>
    </xf>
    <xf numFmtId="165" fontId="1" fillId="0" borderId="5" xfId="0" applyNumberFormat="1" applyFont="1" applyBorder="1" applyAlignment="1">
      <alignment horizontal="left" vertical="center"/>
    </xf>
    <xf numFmtId="165" fontId="1" fillId="0" borderId="7" xfId="0" applyNumberFormat="1" applyFont="1" applyBorder="1" applyAlignment="1">
      <alignment horizontal="left" vertical="center"/>
    </xf>
    <xf numFmtId="0" fontId="1" fillId="0" borderId="2" xfId="0" applyFont="1" applyBorder="1" applyAlignment="1">
      <alignment vertical="center" wrapText="1" indent="1"/>
    </xf>
    <xf numFmtId="164" fontId="11" fillId="0" borderId="0" xfId="0" applyNumberFormat="1" applyFont="1" applyAlignment="1">
      <alignment vertical="center"/>
    </xf>
    <xf numFmtId="164" fontId="11" fillId="0" borderId="2" xfId="0" applyNumberFormat="1" applyFont="1" applyBorder="1" applyAlignment="1">
      <alignment vertical="center"/>
    </xf>
    <xf numFmtId="0" fontId="1" fillId="4" borderId="8" xfId="0" applyFont="1" applyFill="1" applyBorder="1" applyAlignment="1">
      <alignment horizontal="right" vertical="center" wrapText="1"/>
    </xf>
    <xf numFmtId="0" fontId="1" fillId="0" borderId="9" xfId="0" applyFont="1" applyBorder="1" applyAlignment="1">
      <alignment horizontal="right" vertical="center" wrapText="1"/>
    </xf>
    <xf numFmtId="0" fontId="1" fillId="0" borderId="10" xfId="0" applyFont="1" applyBorder="1" applyAlignment="1">
      <alignment horizontal="right" vertical="center" wrapText="1"/>
    </xf>
    <xf numFmtId="0" fontId="1" fillId="4" borderId="11" xfId="0" applyFont="1" applyFill="1" applyBorder="1" applyAlignment="1">
      <alignment horizontal="right" vertical="center" wrapText="1"/>
    </xf>
    <xf numFmtId="165" fontId="11" fillId="0" borderId="10" xfId="0" applyNumberFormat="1" applyFont="1" applyBorder="1" applyAlignment="1">
      <alignment vertical="center"/>
    </xf>
    <xf numFmtId="165" fontId="11" fillId="0" borderId="11" xfId="0" applyNumberFormat="1" applyFont="1" applyBorder="1" applyAlignment="1">
      <alignment vertical="center"/>
    </xf>
    <xf numFmtId="164" fontId="9" fillId="0" borderId="10" xfId="0" applyNumberFormat="1" applyFont="1" applyBorder="1" applyAlignment="1">
      <alignment vertical="center"/>
    </xf>
    <xf numFmtId="164" fontId="2" fillId="4" borderId="11" xfId="0" applyNumberFormat="1" applyFont="1" applyFill="1" applyBorder="1" applyAlignment="1">
      <alignment vertical="center"/>
    </xf>
    <xf numFmtId="164" fontId="1" fillId="7" borderId="3" xfId="0" applyNumberFormat="1" applyFont="1" applyFill="1" applyBorder="1" applyAlignment="1">
      <alignment vertical="center"/>
    </xf>
    <xf numFmtId="173" fontId="8" fillId="0" borderId="0" xfId="0" applyNumberFormat="1" applyFont="1" applyAlignment="1">
      <alignment vertical="center"/>
    </xf>
    <xf numFmtId="164" fontId="8" fillId="0" borderId="0" xfId="0" applyNumberFormat="1" applyFont="1" applyAlignment="1">
      <alignment vertical="center"/>
    </xf>
    <xf numFmtId="164" fontId="8" fillId="0" borderId="6" xfId="0" applyNumberFormat="1" applyFont="1" applyBorder="1" applyAlignment="1">
      <alignment vertical="center"/>
    </xf>
    <xf numFmtId="169" fontId="13" fillId="0" borderId="0" xfId="0" applyNumberFormat="1" applyFont="1" applyAlignment="1">
      <alignment vertical="center"/>
    </xf>
    <xf numFmtId="169" fontId="13" fillId="0" borderId="6" xfId="0" applyNumberFormat="1" applyFont="1" applyBorder="1" applyAlignment="1">
      <alignment vertical="center"/>
    </xf>
    <xf numFmtId="165" fontId="8" fillId="0" borderId="0" xfId="0" applyNumberFormat="1" applyFont="1" applyAlignment="1">
      <alignment vertical="center"/>
    </xf>
    <xf numFmtId="165" fontId="8" fillId="0" borderId="6" xfId="0" applyNumberFormat="1" applyFont="1" applyBorder="1" applyAlignment="1">
      <alignment vertical="center"/>
    </xf>
    <xf numFmtId="171" fontId="8" fillId="0" borderId="0" xfId="0" applyNumberFormat="1" applyFont="1" applyAlignment="1">
      <alignment vertical="center"/>
    </xf>
    <xf numFmtId="0" fontId="4" fillId="7" borderId="8" xfId="0" applyFont="1" applyFill="1" applyBorder="1" applyAlignment="1">
      <alignment horizontal="right" vertical="center" wrapText="1"/>
    </xf>
    <xf numFmtId="169" fontId="13" fillId="0" borderId="0" xfId="0" applyNumberFormat="1" applyFont="1" applyAlignment="1">
      <alignment horizontal="left" vertical="center"/>
    </xf>
    <xf numFmtId="0" fontId="4" fillId="0" borderId="9" xfId="0" applyFont="1" applyBorder="1" applyAlignment="1">
      <alignment horizontal="right" vertical="center" wrapText="1"/>
    </xf>
    <xf numFmtId="0" fontId="4" fillId="0" borderId="10" xfId="0" applyFont="1" applyBorder="1" applyAlignment="1">
      <alignment horizontal="right" vertical="center" wrapText="1"/>
    </xf>
    <xf numFmtId="0" fontId="4" fillId="7" borderId="11" xfId="0" applyFont="1" applyFill="1" applyBorder="1" applyAlignment="1">
      <alignment horizontal="right" vertical="center" wrapText="1"/>
    </xf>
    <xf numFmtId="164" fontId="2" fillId="7" borderId="8" xfId="0" applyNumberFormat="1" applyFont="1" applyFill="1" applyBorder="1" applyAlignment="1">
      <alignment vertical="center"/>
    </xf>
    <xf numFmtId="164" fontId="10" fillId="0" borderId="0" xfId="0" applyNumberFormat="1" applyFont="1" applyAlignment="1">
      <alignment horizontal="left" vertical="center"/>
    </xf>
    <xf numFmtId="0" fontId="4" fillId="0" borderId="11" xfId="0" applyFont="1" applyBorder="1" applyAlignment="1">
      <alignment horizontal="right" vertical="center" wrapText="1"/>
    </xf>
    <xf numFmtId="0" fontId="2" fillId="7" borderId="8" xfId="0" applyFont="1" applyFill="1" applyBorder="1" applyAlignment="1">
      <alignment horizontal="right" vertical="center" wrapText="1"/>
    </xf>
    <xf numFmtId="0" fontId="2" fillId="0" borderId="9" xfId="0" applyFont="1" applyBorder="1" applyAlignment="1">
      <alignment horizontal="right" vertical="center" wrapText="1"/>
    </xf>
    <xf numFmtId="0" fontId="2" fillId="0" borderId="10" xfId="0" applyFont="1" applyBorder="1" applyAlignment="1">
      <alignment horizontal="right" vertical="center" wrapText="1"/>
    </xf>
    <xf numFmtId="164" fontId="2" fillId="0" borderId="6" xfId="0" applyNumberFormat="1" applyFont="1" applyBorder="1" applyAlignment="1">
      <alignment vertical="center"/>
    </xf>
    <xf numFmtId="0" fontId="4" fillId="0" borderId="2" xfId="0" applyFont="1" applyBorder="1" applyAlignment="1">
      <alignment vertical="center" wrapText="1" indent="2"/>
    </xf>
    <xf numFmtId="0" fontId="4" fillId="4" borderId="3" xfId="0" applyFont="1" applyFill="1" applyBorder="1" applyAlignment="1">
      <alignment horizontal="right" vertical="center" wrapText="1"/>
    </xf>
    <xf numFmtId="169" fontId="14" fillId="0" borderId="0" xfId="0" applyNumberFormat="1" applyFont="1" applyAlignment="1">
      <alignment vertical="center"/>
    </xf>
    <xf numFmtId="0" fontId="2" fillId="7" borderId="15" xfId="0" applyFont="1" applyFill="1" applyBorder="1" applyAlignment="1">
      <alignment horizontal="right" vertical="center" wrapText="1"/>
    </xf>
    <xf numFmtId="0" fontId="2" fillId="7" borderId="14" xfId="0" applyFont="1" applyFill="1" applyBorder="1" applyAlignment="1">
      <alignment horizontal="right" vertical="center" wrapText="1"/>
    </xf>
    <xf numFmtId="171" fontId="1" fillId="0" borderId="0" xfId="0" applyNumberFormat="1" applyFont="1" applyAlignment="1">
      <alignment horizontal="left" vertical="center"/>
    </xf>
    <xf numFmtId="0" fontId="1" fillId="0" borderId="10" xfId="0" applyFont="1" applyBorder="1" applyAlignment="1">
      <alignment horizontal="left"/>
    </xf>
    <xf numFmtId="0" fontId="1" fillId="4" borderId="1" xfId="0" applyFont="1" applyFill="1" applyBorder="1" applyAlignment="1">
      <alignment horizontal="left" vertical="center"/>
    </xf>
    <xf numFmtId="170" fontId="1" fillId="0" borderId="4" xfId="0" applyNumberFormat="1" applyFont="1" applyBorder="1" applyAlignment="1">
      <alignment horizontal="left" vertical="center"/>
    </xf>
    <xf numFmtId="170" fontId="1" fillId="0" borderId="5" xfId="0" applyNumberFormat="1" applyFont="1" applyBorder="1" applyAlignment="1">
      <alignment horizontal="left" vertical="center"/>
    </xf>
    <xf numFmtId="170" fontId="1" fillId="4" borderId="1" xfId="0" applyNumberFormat="1" applyFont="1" applyFill="1" applyBorder="1" applyAlignment="1">
      <alignment horizontal="left" vertical="center"/>
    </xf>
    <xf numFmtId="170" fontId="1" fillId="0" borderId="0" xfId="0" applyNumberFormat="1" applyFont="1" applyAlignment="1">
      <alignment horizontal="left" vertical="center"/>
    </xf>
    <xf numFmtId="170" fontId="1" fillId="0" borderId="7" xfId="0" applyNumberFormat="1" applyFont="1" applyBorder="1" applyAlignment="1">
      <alignment horizontal="left" vertical="center"/>
    </xf>
    <xf numFmtId="170" fontId="1" fillId="4" borderId="7" xfId="0" applyNumberFormat="1" applyFont="1" applyFill="1" applyBorder="1" applyAlignment="1">
      <alignment horizontal="left" vertical="center"/>
    </xf>
    <xf numFmtId="170" fontId="1" fillId="0" borderId="6" xfId="0" applyNumberFormat="1" applyFont="1" applyBorder="1" applyAlignment="1">
      <alignment horizontal="left" vertical="center"/>
    </xf>
    <xf numFmtId="173" fontId="1" fillId="4" borderId="3" xfId="0" applyNumberFormat="1" applyFont="1" applyFill="1" applyBorder="1" applyAlignment="1">
      <alignment horizontal="left" vertical="center"/>
    </xf>
    <xf numFmtId="173" fontId="1" fillId="0" borderId="2" xfId="0" applyNumberFormat="1" applyFont="1" applyBorder="1" applyAlignment="1">
      <alignment horizontal="left" vertical="center"/>
    </xf>
    <xf numFmtId="173" fontId="1" fillId="4" borderId="2" xfId="0" applyNumberFormat="1" applyFont="1" applyFill="1" applyBorder="1" applyAlignment="1">
      <alignment horizontal="left" vertical="center"/>
    </xf>
    <xf numFmtId="177" fontId="1" fillId="4" borderId="1" xfId="0" applyNumberFormat="1" applyFont="1" applyFill="1" applyBorder="1" applyAlignment="1">
      <alignment horizontal="left" vertical="center"/>
    </xf>
    <xf numFmtId="177" fontId="1" fillId="0" borderId="4" xfId="0" applyNumberFormat="1" applyFont="1" applyBorder="1" applyAlignment="1">
      <alignment horizontal="left" vertical="center"/>
    </xf>
    <xf numFmtId="177" fontId="1" fillId="0" borderId="5" xfId="0" applyNumberFormat="1" applyFont="1" applyBorder="1" applyAlignment="1">
      <alignment horizontal="left" vertical="center"/>
    </xf>
    <xf numFmtId="177" fontId="1" fillId="0" borderId="7" xfId="0" applyNumberFormat="1" applyFont="1" applyBorder="1" applyAlignment="1">
      <alignment horizontal="left" vertical="center"/>
    </xf>
    <xf numFmtId="177" fontId="1" fillId="4" borderId="7" xfId="0" applyNumberFormat="1" applyFont="1" applyFill="1" applyBorder="1" applyAlignment="1">
      <alignment horizontal="left" vertical="center"/>
    </xf>
    <xf numFmtId="177" fontId="1" fillId="0" borderId="6" xfId="0" applyNumberFormat="1" applyFont="1" applyBorder="1" applyAlignment="1">
      <alignment horizontal="left" vertical="center"/>
    </xf>
    <xf numFmtId="171" fontId="1" fillId="0" borderId="6" xfId="0" applyNumberFormat="1" applyFont="1" applyBorder="1" applyAlignment="1">
      <alignment horizontal="left" vertical="center"/>
    </xf>
    <xf numFmtId="171" fontId="1" fillId="4" borderId="15" xfId="0" applyNumberFormat="1" applyFont="1" applyFill="1" applyBorder="1" applyAlignment="1">
      <alignment vertical="center"/>
    </xf>
    <xf numFmtId="171" fontId="1" fillId="0" borderId="12" xfId="0" applyNumberFormat="1" applyFont="1" applyBorder="1" applyAlignment="1">
      <alignment vertical="center"/>
    </xf>
    <xf numFmtId="171" fontId="1" fillId="0" borderId="13" xfId="0" applyNumberFormat="1" applyFont="1" applyBorder="1" applyAlignment="1">
      <alignment vertical="center"/>
    </xf>
    <xf numFmtId="171" fontId="1" fillId="0" borderId="14" xfId="0" applyNumberFormat="1" applyFont="1" applyBorder="1" applyAlignment="1">
      <alignment vertical="center"/>
    </xf>
    <xf numFmtId="171" fontId="1" fillId="4" borderId="14" xfId="0" applyNumberFormat="1" applyFont="1" applyFill="1" applyBorder="1" applyAlignment="1">
      <alignment vertical="center"/>
    </xf>
    <xf numFmtId="171" fontId="1" fillId="0" borderId="4" xfId="0" applyNumberFormat="1" applyFont="1" applyBorder="1" applyAlignment="1">
      <alignment vertical="center"/>
    </xf>
    <xf numFmtId="177" fontId="1" fillId="4" borderId="3" xfId="0" applyNumberFormat="1" applyFont="1" applyFill="1" applyBorder="1" applyAlignment="1">
      <alignment vertical="center"/>
    </xf>
    <xf numFmtId="177" fontId="1" fillId="4" borderId="2" xfId="0" applyNumberFormat="1" applyFont="1" applyFill="1" applyBorder="1" applyAlignment="1">
      <alignment vertical="center"/>
    </xf>
    <xf numFmtId="177" fontId="1" fillId="0" borderId="6" xfId="0" applyNumberFormat="1" applyFont="1" applyBorder="1" applyAlignment="1">
      <alignment vertical="center"/>
    </xf>
    <xf numFmtId="177" fontId="1" fillId="0" borderId="0" xfId="0" applyNumberFormat="1" applyFont="1" applyAlignment="1">
      <alignment vertical="center"/>
    </xf>
    <xf numFmtId="177" fontId="1" fillId="0" borderId="2" xfId="0" applyNumberFormat="1" applyFont="1" applyBorder="1" applyAlignment="1">
      <alignment vertical="center"/>
    </xf>
    <xf numFmtId="169" fontId="1" fillId="4" borderId="3" xfId="0" applyNumberFormat="1" applyFont="1" applyFill="1" applyBorder="1" applyAlignment="1">
      <alignment vertical="center"/>
    </xf>
    <xf numFmtId="169" fontId="1" fillId="0" borderId="6" xfId="0" applyNumberFormat="1" applyFont="1" applyBorder="1" applyAlignment="1">
      <alignment vertical="center"/>
    </xf>
    <xf numFmtId="169" fontId="1" fillId="0" borderId="0" xfId="0" applyNumberFormat="1" applyFont="1" applyAlignment="1">
      <alignment vertical="center"/>
    </xf>
    <xf numFmtId="169" fontId="1" fillId="0" borderId="2" xfId="0" applyNumberFormat="1" applyFont="1" applyBorder="1" applyAlignment="1">
      <alignment vertical="center"/>
    </xf>
    <xf numFmtId="169" fontId="1" fillId="4" borderId="2" xfId="0" applyNumberFormat="1" applyFont="1" applyFill="1" applyBorder="1" applyAlignment="1">
      <alignment vertical="center"/>
    </xf>
    <xf numFmtId="169" fontId="1" fillId="0" borderId="6" xfId="0" applyNumberFormat="1" applyFont="1" applyBorder="1" applyAlignment="1">
      <alignment horizontal="left" vertical="center"/>
    </xf>
    <xf numFmtId="179" fontId="1" fillId="4" borderId="8" xfId="0" applyNumberFormat="1" applyFont="1" applyFill="1" applyBorder="1" applyAlignment="1">
      <alignment vertical="center"/>
    </xf>
    <xf numFmtId="177" fontId="1" fillId="0" borderId="9" xfId="0" applyNumberFormat="1" applyFont="1" applyBorder="1" applyAlignment="1">
      <alignment vertical="center"/>
    </xf>
    <xf numFmtId="177" fontId="1" fillId="0" borderId="10" xfId="0" applyNumberFormat="1" applyFont="1" applyBorder="1" applyAlignment="1">
      <alignment vertical="center"/>
    </xf>
    <xf numFmtId="177" fontId="1" fillId="4" borderId="8" xfId="0" applyNumberFormat="1" applyFont="1" applyFill="1" applyBorder="1" applyAlignment="1">
      <alignment vertical="center"/>
    </xf>
    <xf numFmtId="177" fontId="1" fillId="0" borderId="11" xfId="0" applyNumberFormat="1" applyFont="1" applyBorder="1" applyAlignment="1">
      <alignment vertical="center"/>
    </xf>
    <xf numFmtId="177" fontId="1" fillId="4" borderId="11" xfId="0" applyNumberFormat="1" applyFont="1" applyFill="1" applyBorder="1" applyAlignment="1">
      <alignment vertical="center"/>
    </xf>
    <xf numFmtId="0" fontId="1" fillId="4" borderId="3" xfId="0" applyFont="1" applyFill="1" applyBorder="1" applyAlignment="1">
      <alignment horizontal="left" vertical="center"/>
    </xf>
    <xf numFmtId="0" fontId="1" fillId="0" borderId="2" xfId="0" applyFont="1" applyBorder="1" applyAlignment="1">
      <alignment horizontal="left" vertical="center"/>
    </xf>
    <xf numFmtId="0" fontId="7" fillId="0" borderId="0" xfId="0" applyFont="1" applyAlignment="1">
      <alignment horizontal="left" vertical="center"/>
    </xf>
    <xf numFmtId="0" fontId="1" fillId="4" borderId="2" xfId="0" applyFont="1" applyFill="1" applyBorder="1" applyAlignment="1">
      <alignment horizontal="left" vertical="center"/>
    </xf>
    <xf numFmtId="178" fontId="1" fillId="0" borderId="6" xfId="0" applyNumberFormat="1" applyFont="1" applyBorder="1" applyAlignment="1">
      <alignment horizontal="left" vertical="center"/>
    </xf>
    <xf numFmtId="180" fontId="1" fillId="0" borderId="6" xfId="0" applyNumberFormat="1" applyFont="1" applyBorder="1" applyAlignment="1">
      <alignment horizontal="left" vertical="center"/>
    </xf>
    <xf numFmtId="178" fontId="1" fillId="4" borderId="3" xfId="0" applyNumberFormat="1" applyFont="1" applyFill="1" applyBorder="1" applyAlignment="1">
      <alignment horizontal="left" vertical="center"/>
    </xf>
    <xf numFmtId="168" fontId="1" fillId="0" borderId="6" xfId="0" applyNumberFormat="1" applyFont="1" applyBorder="1" applyAlignment="1">
      <alignment horizontal="left" vertical="center"/>
    </xf>
    <xf numFmtId="168" fontId="1" fillId="0" borderId="2" xfId="0" applyNumberFormat="1" applyFont="1" applyBorder="1" applyAlignment="1">
      <alignment horizontal="left" vertical="center"/>
    </xf>
    <xf numFmtId="178" fontId="1" fillId="4" borderId="2" xfId="0" applyNumberFormat="1" applyFont="1" applyFill="1" applyBorder="1" applyAlignment="1">
      <alignment horizontal="left" vertical="center"/>
    </xf>
    <xf numFmtId="169" fontId="1" fillId="4" borderId="8" xfId="0" applyNumberFormat="1" applyFont="1" applyFill="1" applyBorder="1" applyAlignment="1">
      <alignment vertical="center"/>
    </xf>
    <xf numFmtId="169" fontId="1" fillId="0" borderId="9" xfId="0" applyNumberFormat="1" applyFont="1" applyBorder="1" applyAlignment="1">
      <alignment vertical="center"/>
    </xf>
    <xf numFmtId="169" fontId="1" fillId="0" borderId="10" xfId="0" applyNumberFormat="1" applyFont="1" applyBorder="1" applyAlignment="1">
      <alignment vertical="center"/>
    </xf>
    <xf numFmtId="169" fontId="1" fillId="0" borderId="11" xfId="0" applyNumberFormat="1" applyFont="1" applyBorder="1" applyAlignment="1">
      <alignment vertical="center"/>
    </xf>
    <xf numFmtId="169" fontId="1" fillId="4" borderId="11" xfId="0" applyNumberFormat="1" applyFont="1" applyFill="1" applyBorder="1" applyAlignment="1">
      <alignment vertical="center"/>
    </xf>
    <xf numFmtId="169" fontId="1" fillId="4" borderId="1" xfId="0" applyNumberFormat="1" applyFont="1" applyFill="1" applyBorder="1" applyAlignment="1">
      <alignment horizontal="left" vertical="center"/>
    </xf>
    <xf numFmtId="169" fontId="1" fillId="0" borderId="4" xfId="0" applyNumberFormat="1" applyFont="1" applyBorder="1" applyAlignment="1">
      <alignment horizontal="left" vertical="center"/>
    </xf>
    <xf numFmtId="169" fontId="1" fillId="0" borderId="5" xfId="0" applyNumberFormat="1" applyFont="1" applyBorder="1" applyAlignment="1">
      <alignment horizontal="left" vertical="center"/>
    </xf>
    <xf numFmtId="169" fontId="1" fillId="0" borderId="7" xfId="0" applyNumberFormat="1" applyFont="1" applyBorder="1" applyAlignment="1">
      <alignment horizontal="left" vertical="center"/>
    </xf>
    <xf numFmtId="169" fontId="1" fillId="4" borderId="7" xfId="0" applyNumberFormat="1" applyFont="1" applyFill="1" applyBorder="1" applyAlignment="1">
      <alignment horizontal="left" vertical="center"/>
    </xf>
    <xf numFmtId="0" fontId="2" fillId="0" borderId="0" xfId="0" applyFont="1" applyAlignment="1">
      <alignment vertical="center" wrapText="1" indent="1"/>
    </xf>
    <xf numFmtId="169" fontId="1" fillId="7" borderId="3" xfId="0" applyNumberFormat="1" applyFont="1" applyFill="1" applyBorder="1" applyAlignment="1">
      <alignment vertical="center"/>
    </xf>
    <xf numFmtId="169" fontId="1" fillId="7" borderId="2" xfId="0" applyNumberFormat="1" applyFont="1" applyFill="1" applyBorder="1" applyAlignment="1">
      <alignment vertical="center"/>
    </xf>
    <xf numFmtId="0" fontId="1" fillId="0" borderId="0" xfId="0" applyFont="1" applyAlignment="1">
      <alignment vertical="center" wrapText="1" indent="2"/>
    </xf>
    <xf numFmtId="0" fontId="1" fillId="0" borderId="0" xfId="0" applyFont="1" applyAlignment="1">
      <alignment vertical="center" wrapText="1" indent="4"/>
    </xf>
    <xf numFmtId="169" fontId="1" fillId="7" borderId="8" xfId="0" applyNumberFormat="1" applyFont="1" applyFill="1" applyBorder="1" applyAlignment="1">
      <alignment vertical="center"/>
    </xf>
    <xf numFmtId="169" fontId="1" fillId="7" borderId="11" xfId="0" applyNumberFormat="1" applyFont="1" applyFill="1" applyBorder="1" applyAlignment="1">
      <alignment vertical="center"/>
    </xf>
    <xf numFmtId="0" fontId="1" fillId="0" borderId="0" xfId="0" applyFont="1" applyAlignment="1">
      <alignment horizontal="left" vertical="center" indent="1"/>
    </xf>
    <xf numFmtId="169" fontId="1" fillId="7" borderId="1" xfId="0" applyNumberFormat="1" applyFont="1" applyFill="1" applyBorder="1" applyAlignment="1">
      <alignment vertical="center"/>
    </xf>
    <xf numFmtId="169" fontId="1" fillId="0" borderId="4" xfId="0" applyNumberFormat="1" applyFont="1" applyBorder="1" applyAlignment="1">
      <alignment vertical="center"/>
    </xf>
    <xf numFmtId="169" fontId="1" fillId="0" borderId="5" xfId="0" applyNumberFormat="1" applyFont="1" applyBorder="1" applyAlignment="1">
      <alignment vertical="center"/>
    </xf>
    <xf numFmtId="169" fontId="1" fillId="0" borderId="7" xfId="0" applyNumberFormat="1" applyFont="1" applyBorder="1" applyAlignment="1">
      <alignment vertical="center"/>
    </xf>
    <xf numFmtId="169" fontId="1" fillId="7" borderId="7" xfId="0" applyNumberFormat="1" applyFont="1" applyFill="1" applyBorder="1" applyAlignment="1">
      <alignment vertical="center"/>
    </xf>
    <xf numFmtId="169" fontId="1" fillId="4" borderId="1" xfId="0" applyNumberFormat="1" applyFont="1" applyFill="1" applyBorder="1" applyAlignment="1">
      <alignment vertical="center"/>
    </xf>
    <xf numFmtId="169" fontId="1" fillId="4" borderId="7" xfId="0" applyNumberFormat="1" applyFont="1" applyFill="1" applyBorder="1" applyAlignment="1">
      <alignment vertical="center"/>
    </xf>
    <xf numFmtId="0" fontId="1" fillId="0" borderId="2" xfId="0" applyFont="1" applyBorder="1" applyAlignment="1">
      <alignment vertical="center" wrapText="1" indent="2"/>
    </xf>
    <xf numFmtId="0" fontId="2" fillId="0" borderId="0" xfId="0" applyFont="1" applyAlignment="1">
      <alignment horizontal="left" vertical="center" indent="1"/>
    </xf>
    <xf numFmtId="0" fontId="1" fillId="0" borderId="2" xfId="0" applyFont="1" applyBorder="1" applyAlignment="1">
      <alignment vertical="center" wrapText="1" indent="4"/>
    </xf>
    <xf numFmtId="0" fontId="4" fillId="0" borderId="0" xfId="0" applyFont="1" applyAlignment="1">
      <alignment vertical="center" wrapText="1" indent="4"/>
    </xf>
    <xf numFmtId="0" fontId="4" fillId="0" borderId="0" xfId="0" applyFont="1" applyAlignment="1">
      <alignment vertical="center" wrapText="1" indent="5"/>
    </xf>
    <xf numFmtId="0" fontId="4" fillId="4" borderId="2" xfId="0" applyFont="1" applyFill="1" applyBorder="1" applyAlignment="1">
      <alignment horizontal="right" vertical="center" wrapText="1"/>
    </xf>
    <xf numFmtId="0" fontId="4" fillId="4" borderId="8" xfId="0" applyFont="1" applyFill="1" applyBorder="1" applyAlignment="1">
      <alignment horizontal="right" vertical="center" wrapText="1"/>
    </xf>
    <xf numFmtId="0" fontId="4" fillId="4" borderId="11" xfId="0" applyFont="1" applyFill="1" applyBorder="1" applyAlignment="1">
      <alignment horizontal="right" vertical="center" wrapText="1"/>
    </xf>
    <xf numFmtId="0" fontId="1" fillId="7" borderId="15" xfId="0" applyFont="1" applyFill="1" applyBorder="1" applyAlignment="1">
      <alignment horizontal="right" vertical="center" wrapText="1"/>
    </xf>
    <xf numFmtId="172" fontId="1" fillId="0" borderId="12" xfId="0" applyNumberFormat="1" applyFont="1" applyBorder="1" applyAlignment="1">
      <alignment vertical="center"/>
    </xf>
    <xf numFmtId="172" fontId="1" fillId="0" borderId="13" xfId="0" applyNumberFormat="1" applyFont="1" applyBorder="1" applyAlignment="1">
      <alignment vertical="center"/>
    </xf>
    <xf numFmtId="172" fontId="1" fillId="7" borderId="15" xfId="0" applyNumberFormat="1" applyFont="1" applyFill="1" applyBorder="1" applyAlignment="1">
      <alignment vertical="center"/>
    </xf>
    <xf numFmtId="181" fontId="1" fillId="0" borderId="0" xfId="0" applyNumberFormat="1" applyFont="1" applyAlignment="1">
      <alignment horizontal="left" vertical="center"/>
    </xf>
    <xf numFmtId="172" fontId="1" fillId="4" borderId="15" xfId="0" applyNumberFormat="1" applyFont="1" applyFill="1" applyBorder="1" applyAlignment="1">
      <alignment vertical="center"/>
    </xf>
    <xf numFmtId="172" fontId="1" fillId="0" borderId="0" xfId="0" applyNumberFormat="1" applyFont="1" applyAlignment="1">
      <alignment horizontal="left" vertical="center"/>
    </xf>
    <xf numFmtId="164" fontId="11" fillId="0" borderId="13" xfId="0" applyNumberFormat="1" applyFont="1" applyBorder="1" applyAlignment="1"/>
    <xf numFmtId="164" fontId="11" fillId="0" borderId="14" xfId="0" applyNumberFormat="1" applyFont="1" applyBorder="1" applyAlignment="1"/>
    <xf numFmtId="172" fontId="1" fillId="4" borderId="14" xfId="0" applyNumberFormat="1" applyFont="1" applyFill="1" applyBorder="1" applyAlignment="1">
      <alignment vertical="center"/>
    </xf>
    <xf numFmtId="172" fontId="1" fillId="0" borderId="6" xfId="0" applyNumberFormat="1" applyFont="1" applyBorder="1" applyAlignment="1">
      <alignment horizontal="left" vertical="center"/>
    </xf>
    <xf numFmtId="172" fontId="1" fillId="0" borderId="14" xfId="0" applyNumberFormat="1" applyFont="1" applyBorder="1" applyAlignment="1">
      <alignment vertical="center"/>
    </xf>
    <xf numFmtId="173" fontId="11" fillId="0" borderId="0" xfId="0" applyNumberFormat="1" applyFont="1" applyAlignment="1"/>
    <xf numFmtId="0" fontId="1" fillId="0" borderId="0" xfId="0" applyFont="1" applyAlignment="1">
      <alignment vertical="center" wrapText="1" indent="5"/>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5" fillId="4" borderId="4" xfId="0" applyFont="1" applyFill="1" applyBorder="1" applyAlignment="1">
      <alignment horizontal="left" vertical="center"/>
    </xf>
    <xf numFmtId="0" fontId="15" fillId="0" borderId="3" xfId="0" applyFont="1" applyBorder="1" applyAlignment="1">
      <alignment horizontal="left" vertical="center"/>
    </xf>
    <xf numFmtId="0" fontId="15" fillId="4" borderId="5" xfId="0" applyFont="1" applyFill="1" applyBorder="1" applyAlignment="1">
      <alignment horizontal="left" vertical="center"/>
    </xf>
    <xf numFmtId="0" fontId="15" fillId="4" borderId="7" xfId="0" applyFont="1" applyFill="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15" fillId="4" borderId="1" xfId="0" applyFont="1" applyFill="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2" xfId="0" applyFont="1" applyBorder="1" applyAlignment="1">
      <alignment horizontal="left" vertical="center"/>
    </xf>
    <xf numFmtId="172" fontId="1" fillId="4" borderId="6" xfId="0" applyNumberFormat="1" applyFont="1" applyFill="1" applyBorder="1" applyAlignment="1">
      <alignment vertical="center"/>
    </xf>
    <xf numFmtId="172" fontId="1" fillId="0" borderId="3" xfId="0" applyNumberFormat="1" applyFont="1" applyBorder="1" applyAlignment="1">
      <alignment vertical="center"/>
    </xf>
    <xf numFmtId="172" fontId="1" fillId="4" borderId="0" xfId="0" applyNumberFormat="1" applyFont="1" applyFill="1" applyAlignment="1">
      <alignment vertical="center"/>
    </xf>
    <xf numFmtId="172" fontId="2" fillId="4" borderId="12" xfId="0" applyNumberFormat="1" applyFont="1" applyFill="1" applyBorder="1" applyAlignment="1">
      <alignment vertical="center"/>
    </xf>
    <xf numFmtId="172" fontId="2" fillId="0" borderId="3" xfId="0" applyNumberFormat="1" applyFont="1" applyBorder="1" applyAlignment="1">
      <alignment vertical="center"/>
    </xf>
    <xf numFmtId="172" fontId="2" fillId="4" borderId="13" xfId="0" applyNumberFormat="1" applyFont="1" applyFill="1" applyBorder="1" applyAlignment="1">
      <alignment vertical="center"/>
    </xf>
    <xf numFmtId="172" fontId="2" fillId="4" borderId="14" xfId="0" applyNumberFormat="1" applyFont="1" applyFill="1" applyBorder="1" applyAlignment="1">
      <alignment vertical="center"/>
    </xf>
    <xf numFmtId="172" fontId="2" fillId="0" borderId="12" xfId="0" applyNumberFormat="1" applyFont="1" applyBorder="1" applyAlignment="1">
      <alignment vertical="center"/>
    </xf>
    <xf numFmtId="172" fontId="2" fillId="0" borderId="13" xfId="0" applyNumberFormat="1" applyFont="1" applyBorder="1" applyAlignment="1">
      <alignment vertical="center"/>
    </xf>
    <xf numFmtId="172" fontId="2" fillId="4" borderId="15" xfId="0" applyNumberFormat="1" applyFont="1" applyFill="1" applyBorder="1" applyAlignment="1">
      <alignment vertical="center"/>
    </xf>
    <xf numFmtId="172" fontId="2" fillId="0" borderId="6" xfId="0" applyNumberFormat="1" applyFont="1" applyBorder="1" applyAlignment="1">
      <alignment vertical="center"/>
    </xf>
    <xf numFmtId="172" fontId="2" fillId="0" borderId="14" xfId="0" applyNumberFormat="1" applyFont="1" applyBorder="1" applyAlignment="1">
      <alignment vertical="center"/>
    </xf>
    <xf numFmtId="172" fontId="2" fillId="0" borderId="9" xfId="0" applyNumberFormat="1" applyFont="1" applyBorder="1" applyAlignment="1">
      <alignment vertical="center"/>
    </xf>
    <xf numFmtId="172" fontId="2" fillId="0" borderId="10" xfId="0" applyNumberFormat="1" applyFont="1" applyBorder="1" applyAlignment="1">
      <alignment vertical="center"/>
    </xf>
    <xf numFmtId="172" fontId="2" fillId="0" borderId="11" xfId="0" applyNumberFormat="1" applyFont="1" applyBorder="1" applyAlignment="1">
      <alignment vertical="center"/>
    </xf>
    <xf numFmtId="165" fontId="11" fillId="0" borderId="4" xfId="0" applyNumberFormat="1" applyFont="1" applyBorder="1" applyAlignment="1"/>
    <xf numFmtId="165" fontId="11" fillId="0" borderId="5" xfId="0" applyNumberFormat="1" applyFont="1" applyBorder="1" applyAlignment="1"/>
    <xf numFmtId="165" fontId="11" fillId="0" borderId="7" xfId="0" applyNumberFormat="1" applyFont="1" applyBorder="1" applyAlignment="1"/>
    <xf numFmtId="165" fontId="15" fillId="4" borderId="7" xfId="0" applyNumberFormat="1" applyFont="1" applyFill="1" applyBorder="1" applyAlignment="1">
      <alignment horizontal="left" vertical="center"/>
    </xf>
    <xf numFmtId="164" fontId="1" fillId="4" borderId="3" xfId="0" applyNumberFormat="1" applyFont="1" applyFill="1" applyBorder="1" applyAlignment="1"/>
    <xf numFmtId="175" fontId="1" fillId="0" borderId="0" xfId="0" applyNumberFormat="1" applyFont="1" applyAlignment="1">
      <alignment horizontal="left"/>
    </xf>
    <xf numFmtId="164" fontId="1" fillId="0" borderId="2" xfId="0" applyNumberFormat="1" applyFont="1" applyBorder="1" applyAlignment="1"/>
    <xf numFmtId="164" fontId="1" fillId="0" borderId="6" xfId="0" applyNumberFormat="1" applyFont="1" applyBorder="1" applyAlignment="1">
      <alignment horizontal="left"/>
    </xf>
    <xf numFmtId="164" fontId="1" fillId="4" borderId="2" xfId="0" applyNumberFormat="1" applyFont="1" applyFill="1" applyBorder="1" applyAlignment="1"/>
    <xf numFmtId="165" fontId="1" fillId="4" borderId="3" xfId="0" applyNumberFormat="1" applyFont="1" applyFill="1" applyBorder="1" applyAlignment="1"/>
    <xf numFmtId="165" fontId="1" fillId="0" borderId="2" xfId="0" applyNumberFormat="1" applyFont="1" applyBorder="1" applyAlignment="1"/>
    <xf numFmtId="165" fontId="1" fillId="4" borderId="2" xfId="0" applyNumberFormat="1" applyFont="1" applyFill="1" applyBorder="1" applyAlignment="1"/>
    <xf numFmtId="165" fontId="15" fillId="4" borderId="3" xfId="0" applyNumberFormat="1" applyFont="1" applyFill="1" applyBorder="1" applyAlignment="1"/>
    <xf numFmtId="165" fontId="1" fillId="0" borderId="10" xfId="0" applyNumberFormat="1" applyFont="1" applyBorder="1" applyAlignment="1"/>
    <xf numFmtId="165" fontId="1" fillId="4" borderId="11" xfId="0" applyNumberFormat="1" applyFont="1" applyFill="1" applyBorder="1" applyAlignment="1"/>
    <xf numFmtId="164" fontId="16" fillId="4" borderId="15" xfId="0" applyNumberFormat="1" applyFont="1" applyFill="1" applyBorder="1" applyAlignment="1"/>
    <xf numFmtId="175" fontId="2" fillId="0" borderId="0" xfId="0" applyNumberFormat="1" applyFont="1" applyAlignment="1">
      <alignment horizontal="left"/>
    </xf>
    <xf numFmtId="164" fontId="2" fillId="0" borderId="9" xfId="0" applyNumberFormat="1" applyFont="1" applyBorder="1" applyAlignment="1"/>
    <xf numFmtId="164" fontId="2" fillId="0" borderId="10" xfId="0" applyNumberFormat="1" applyFont="1" applyBorder="1" applyAlignment="1"/>
    <xf numFmtId="164" fontId="2" fillId="0" borderId="12" xfId="0" applyNumberFormat="1" applyFont="1" applyBorder="1" applyAlignment="1"/>
    <xf numFmtId="164" fontId="2" fillId="0" borderId="13" xfId="0" applyNumberFormat="1" applyFont="1" applyBorder="1" applyAlignment="1"/>
    <xf numFmtId="164" fontId="2" fillId="0" borderId="14" xfId="0" applyNumberFormat="1" applyFont="1" applyBorder="1" applyAlignment="1"/>
    <xf numFmtId="164" fontId="2" fillId="4" borderId="15" xfId="0" applyNumberFormat="1" applyFont="1" applyFill="1" applyBorder="1" applyAlignment="1"/>
    <xf numFmtId="164" fontId="2" fillId="0" borderId="6" xfId="0" applyNumberFormat="1" applyFont="1" applyBorder="1" applyAlignment="1">
      <alignment horizontal="left"/>
    </xf>
    <xf numFmtId="164" fontId="2" fillId="4" borderId="14" xfId="0" applyNumberFormat="1" applyFont="1" applyFill="1" applyBorder="1" applyAlignment="1"/>
    <xf numFmtId="182" fontId="15" fillId="4" borderId="1" xfId="0" applyNumberFormat="1" applyFont="1" applyFill="1" applyBorder="1" applyAlignment="1"/>
    <xf numFmtId="182" fontId="1" fillId="0" borderId="4" xfId="0" applyNumberFormat="1" applyFont="1" applyBorder="1" applyAlignment="1"/>
    <xf numFmtId="182" fontId="1" fillId="0" borderId="5" xfId="0" applyNumberFormat="1" applyFont="1" applyBorder="1" applyAlignment="1"/>
    <xf numFmtId="182" fontId="1" fillId="0" borderId="7" xfId="0" applyNumberFormat="1" applyFont="1" applyBorder="1" applyAlignment="1"/>
    <xf numFmtId="183" fontId="15" fillId="4" borderId="1" xfId="0" applyNumberFormat="1" applyFont="1" applyFill="1" applyBorder="1" applyAlignment="1"/>
    <xf numFmtId="182" fontId="1" fillId="0" borderId="0" xfId="0" applyNumberFormat="1" applyFont="1" applyAlignment="1">
      <alignment horizontal="left"/>
    </xf>
    <xf numFmtId="182" fontId="15" fillId="4" borderId="7" xfId="0" applyNumberFormat="1" applyFont="1" applyFill="1" applyBorder="1" applyAlignment="1"/>
    <xf numFmtId="182" fontId="1" fillId="0" borderId="6" xfId="0" applyNumberFormat="1" applyFont="1" applyBorder="1" applyAlignment="1">
      <alignment horizontal="left"/>
    </xf>
    <xf numFmtId="182" fontId="15" fillId="4" borderId="8" xfId="0" applyNumberFormat="1" applyFont="1" applyFill="1" applyBorder="1" applyAlignment="1"/>
    <xf numFmtId="182" fontId="1" fillId="0" borderId="9" xfId="0" applyNumberFormat="1" applyFont="1" applyBorder="1" applyAlignment="1"/>
    <xf numFmtId="182" fontId="1" fillId="0" borderId="10" xfId="0" applyNumberFormat="1" applyFont="1" applyBorder="1" applyAlignment="1"/>
    <xf numFmtId="182" fontId="1" fillId="0" borderId="11" xfId="0" applyNumberFormat="1" applyFont="1" applyBorder="1" applyAlignment="1"/>
    <xf numFmtId="183" fontId="15" fillId="4" borderId="8" xfId="0" applyNumberFormat="1" applyFont="1" applyFill="1" applyBorder="1" applyAlignment="1"/>
    <xf numFmtId="182" fontId="15" fillId="4" borderId="11" xfId="0" applyNumberFormat="1" applyFont="1" applyFill="1" applyBorder="1" applyAlignment="1"/>
    <xf numFmtId="0" fontId="1" fillId="0" borderId="6" xfId="0" applyFont="1" applyBorder="1" applyAlignment="1">
      <alignment horizontal="left" vertical="top"/>
    </xf>
    <xf numFmtId="0" fontId="5" fillId="2" borderId="8"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2" borderId="11" xfId="0" applyFont="1" applyFill="1" applyBorder="1" applyAlignment="1">
      <alignment horizontal="center" vertical="top" wrapText="1"/>
    </xf>
    <xf numFmtId="172" fontId="1" fillId="4" borderId="3" xfId="0" applyNumberFormat="1" applyFont="1" applyFill="1" applyBorder="1" applyAlignment="1"/>
    <xf numFmtId="172" fontId="1" fillId="4" borderId="1" xfId="0" applyNumberFormat="1" applyFont="1" applyFill="1" applyBorder="1" applyAlignment="1"/>
    <xf numFmtId="172" fontId="1" fillId="4" borderId="7" xfId="0" applyNumberFormat="1" applyFont="1" applyFill="1" applyBorder="1" applyAlignment="1"/>
    <xf numFmtId="172" fontId="1" fillId="0" borderId="4" xfId="0" applyNumberFormat="1" applyFont="1" applyBorder="1" applyAlignment="1">
      <alignment horizontal="left" vertical="center"/>
    </xf>
    <xf numFmtId="172" fontId="1" fillId="0" borderId="5" xfId="0" applyNumberFormat="1" applyFont="1" applyBorder="1" applyAlignment="1">
      <alignment horizontal="left" vertical="center"/>
    </xf>
    <xf numFmtId="172" fontId="1" fillId="0" borderId="7" xfId="0" applyNumberFormat="1" applyFont="1" applyBorder="1" applyAlignment="1">
      <alignment horizontal="left" vertical="center"/>
    </xf>
    <xf numFmtId="172" fontId="1" fillId="0" borderId="6" xfId="0" applyNumberFormat="1" applyFont="1" applyBorder="1" applyAlignment="1"/>
    <xf numFmtId="172" fontId="1" fillId="0" borderId="0" xfId="0" applyNumberFormat="1" applyFont="1" applyAlignment="1"/>
    <xf numFmtId="172" fontId="1" fillId="0" borderId="2" xfId="0" applyNumberFormat="1" applyFont="1" applyBorder="1" applyAlignment="1"/>
    <xf numFmtId="172" fontId="1" fillId="4" borderId="2" xfId="0" applyNumberFormat="1" applyFont="1" applyFill="1" applyBorder="1" applyAlignment="1"/>
    <xf numFmtId="172" fontId="1" fillId="4" borderId="0" xfId="0" applyNumberFormat="1" applyFont="1" applyFill="1" applyAlignment="1"/>
    <xf numFmtId="165" fontId="1" fillId="4" borderId="0" xfId="0" applyNumberFormat="1" applyFont="1" applyFill="1" applyAlignment="1"/>
    <xf numFmtId="165" fontId="1" fillId="4" borderId="8" xfId="0" applyNumberFormat="1" applyFont="1" applyFill="1" applyBorder="1" applyAlignment="1"/>
    <xf numFmtId="165" fontId="1" fillId="0" borderId="11" xfId="0" applyNumberFormat="1" applyFont="1" applyBorder="1" applyAlignment="1"/>
    <xf numFmtId="165" fontId="1" fillId="4" borderId="10" xfId="0" applyNumberFormat="1" applyFont="1" applyFill="1" applyBorder="1" applyAlignment="1"/>
    <xf numFmtId="172" fontId="2" fillId="4" borderId="6" xfId="0" applyNumberFormat="1" applyFont="1" applyFill="1" applyBorder="1" applyAlignment="1"/>
    <xf numFmtId="172" fontId="2" fillId="4" borderId="0" xfId="0" applyNumberFormat="1" applyFont="1" applyFill="1" applyAlignment="1"/>
    <xf numFmtId="172" fontId="2" fillId="0" borderId="3" xfId="0" applyNumberFormat="1" applyFont="1" applyBorder="1" applyAlignment="1"/>
    <xf numFmtId="172" fontId="2" fillId="4" borderId="2" xfId="0" applyNumberFormat="1" applyFont="1" applyFill="1" applyBorder="1" applyAlignment="1"/>
    <xf numFmtId="172" fontId="2" fillId="0" borderId="6" xfId="0" applyNumberFormat="1" applyFont="1" applyBorder="1" applyAlignment="1"/>
    <xf numFmtId="172" fontId="2" fillId="0" borderId="0" xfId="0" applyNumberFormat="1" applyFont="1" applyAlignment="1"/>
    <xf numFmtId="172" fontId="2" fillId="0" borderId="2" xfId="0" applyNumberFormat="1" applyFont="1" applyBorder="1" applyAlignment="1"/>
    <xf numFmtId="172" fontId="2" fillId="4" borderId="3" xfId="0" applyNumberFormat="1" applyFont="1" applyFill="1" applyBorder="1" applyAlignment="1"/>
    <xf numFmtId="172" fontId="2" fillId="0" borderId="4" xfId="0" applyNumberFormat="1" applyFont="1" applyBorder="1" applyAlignment="1"/>
    <xf numFmtId="172" fontId="2" fillId="0" borderId="5" xfId="0" applyNumberFormat="1" applyFont="1" applyBorder="1" applyAlignment="1"/>
    <xf numFmtId="172" fontId="2" fillId="0" borderId="7" xfId="0" applyNumberFormat="1" applyFont="1" applyBorder="1" applyAlignment="1"/>
    <xf numFmtId="172" fontId="2" fillId="0" borderId="12" xfId="0" applyNumberFormat="1" applyFont="1" applyBorder="1" applyAlignment="1"/>
    <xf numFmtId="172" fontId="2" fillId="0" borderId="13" xfId="0" applyNumberFormat="1" applyFont="1" applyBorder="1" applyAlignment="1"/>
    <xf numFmtId="172" fontId="2" fillId="0" borderId="14" xfId="0" applyNumberFormat="1" applyFont="1" applyBorder="1" applyAlignment="1"/>
    <xf numFmtId="0" fontId="4" fillId="0" borderId="0" xfId="0" applyFont="1" applyAlignment="1">
      <alignment horizontal="left" vertical="center"/>
    </xf>
    <xf numFmtId="165" fontId="2" fillId="0" borderId="0" xfId="0" applyNumberFormat="1" applyFont="1" applyAlignment="1"/>
    <xf numFmtId="0" fontId="4" fillId="0" borderId="0" xfId="0" applyFont="1" applyAlignment="1">
      <alignment vertical="center" wrapText="1"/>
    </xf>
    <xf numFmtId="164" fontId="1" fillId="0" borderId="4" xfId="0" applyNumberFormat="1" applyFont="1" applyBorder="1" applyAlignment="1"/>
    <xf numFmtId="164" fontId="1" fillId="0" borderId="5" xfId="0" applyNumberFormat="1" applyFont="1" applyBorder="1" applyAlignment="1"/>
    <xf numFmtId="164" fontId="1" fillId="0" borderId="7" xfId="0" applyNumberFormat="1" applyFont="1" applyBorder="1" applyAlignment="1"/>
    <xf numFmtId="165" fontId="11" fillId="0" borderId="0" xfId="0" applyNumberFormat="1" applyFont="1" applyAlignment="1"/>
    <xf numFmtId="165" fontId="11" fillId="0" borderId="6" xfId="0" applyNumberFormat="1" applyFont="1" applyBorder="1" applyAlignment="1"/>
    <xf numFmtId="165" fontId="11" fillId="0" borderId="2" xfId="0" applyNumberFormat="1" applyFont="1" applyBorder="1" applyAlignment="1"/>
    <xf numFmtId="165" fontId="11" fillId="0" borderId="9" xfId="0" applyNumberFormat="1" applyFont="1" applyBorder="1" applyAlignment="1"/>
    <xf numFmtId="165" fontId="11" fillId="0" borderId="10" xfId="0" applyNumberFormat="1" applyFont="1" applyBorder="1" applyAlignment="1"/>
    <xf numFmtId="165" fontId="11" fillId="0" borderId="11" xfId="0" applyNumberFormat="1" applyFont="1" applyBorder="1" applyAlignment="1"/>
    <xf numFmtId="165" fontId="1" fillId="0" borderId="13" xfId="0" applyNumberFormat="1" applyFont="1" applyBorder="1" applyAlignment="1"/>
    <xf numFmtId="165" fontId="2" fillId="0" borderId="6" xfId="0" applyNumberFormat="1" applyFont="1" applyBorder="1" applyAlignment="1"/>
    <xf numFmtId="170" fontId="1" fillId="4" borderId="3" xfId="0" applyNumberFormat="1" applyFont="1" applyFill="1" applyBorder="1" applyAlignment="1"/>
    <xf numFmtId="170" fontId="1" fillId="0" borderId="6" xfId="0" applyNumberFormat="1" applyFont="1" applyBorder="1" applyAlignment="1"/>
    <xf numFmtId="168" fontId="1" fillId="4" borderId="3" xfId="0" applyNumberFormat="1" applyFont="1" applyFill="1" applyBorder="1" applyAlignment="1"/>
    <xf numFmtId="181" fontId="1" fillId="0" borderId="0" xfId="0" applyNumberFormat="1" applyFont="1" applyAlignment="1"/>
    <xf numFmtId="168" fontId="1" fillId="0" borderId="6" xfId="0" applyNumberFormat="1" applyFont="1" applyBorder="1" applyAlignment="1"/>
    <xf numFmtId="168" fontId="1" fillId="0" borderId="0" xfId="0" applyNumberFormat="1" applyFont="1" applyAlignment="1"/>
    <xf numFmtId="168" fontId="1" fillId="0" borderId="2" xfId="0" applyNumberFormat="1" applyFont="1" applyBorder="1" applyAlignment="1"/>
    <xf numFmtId="168" fontId="1" fillId="4" borderId="2" xfId="0" applyNumberFormat="1" applyFont="1" applyFill="1" applyBorder="1" applyAlignment="1"/>
    <xf numFmtId="168" fontId="1" fillId="4" borderId="8" xfId="0" applyNumberFormat="1" applyFont="1" applyFill="1" applyBorder="1" applyAlignment="1"/>
    <xf numFmtId="168" fontId="1" fillId="4" borderId="11" xfId="0" applyNumberFormat="1" applyFont="1" applyFill="1" applyBorder="1" applyAlignment="1"/>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 fillId="0" borderId="9" xfId="0" applyFont="1" applyBorder="1" applyAlignment="1">
      <alignment horizontal="right" wrapText="1"/>
    </xf>
    <xf numFmtId="0" fontId="1" fillId="0" borderId="10" xfId="0" applyFont="1" applyBorder="1" applyAlignment="1">
      <alignment horizontal="right" wrapText="1"/>
    </xf>
    <xf numFmtId="0" fontId="1" fillId="0" borderId="6" xfId="0" applyFont="1" applyBorder="1" applyAlignment="1">
      <alignment horizontal="right" wrapText="1"/>
    </xf>
    <xf numFmtId="0" fontId="1" fillId="0" borderId="0" xfId="0" applyFont="1" applyAlignment="1">
      <alignment horizontal="right" wrapText="1"/>
    </xf>
    <xf numFmtId="0" fontId="1" fillId="0" borderId="4" xfId="0" applyFont="1" applyBorder="1" applyAlignment="1">
      <alignment horizontal="right" wrapText="1"/>
    </xf>
    <xf numFmtId="0" fontId="1" fillId="0" borderId="5" xfId="0" applyFont="1" applyBorder="1" applyAlignment="1">
      <alignment horizontal="right" wrapText="1"/>
    </xf>
    <xf numFmtId="169" fontId="1" fillId="0" borderId="5" xfId="0" applyNumberFormat="1" applyFont="1" applyBorder="1" applyAlignment="1"/>
    <xf numFmtId="169" fontId="1" fillId="0" borderId="7" xfId="0" applyNumberFormat="1" applyFont="1" applyBorder="1" applyAlignment="1"/>
    <xf numFmtId="169" fontId="1" fillId="0" borderId="10" xfId="0" applyNumberFormat="1" applyFont="1" applyBorder="1" applyAlignment="1"/>
    <xf numFmtId="169" fontId="1" fillId="0" borderId="11" xfId="0" applyNumberFormat="1" applyFont="1" applyBorder="1" applyAlignment="1"/>
    <xf numFmtId="0" fontId="1" fillId="0" borderId="0" xfId="0" applyFont="1" applyAlignment="1">
      <alignment horizontal="left"/>
    </xf>
    <xf numFmtId="0" fontId="1" fillId="0" borderId="0" xfId="0" applyFont="1" applyAlignment="1">
      <alignment wrapText="1"/>
    </xf>
    <xf numFmtId="0" fontId="1" fillId="0" borderId="0" xfId="0" applyFont="1" applyAlignment="1">
      <alignment vertical="center" wrapText="1"/>
    </xf>
    <xf numFmtId="0" fontId="1" fillId="0" borderId="10" xfId="0" applyFont="1" applyBorder="1" applyAlignment="1">
      <alignment horizontal="left"/>
    </xf>
    <xf numFmtId="0" fontId="1" fillId="3" borderId="0" xfId="0" applyFont="1" applyFill="1" applyAlignment="1">
      <alignment horizontal="left"/>
    </xf>
    <xf numFmtId="0" fontId="1" fillId="3" borderId="10" xfId="0" applyFont="1" applyFill="1" applyBorder="1" applyAlignment="1">
      <alignment horizontal="left"/>
    </xf>
    <xf numFmtId="0" fontId="1" fillId="2" borderId="10" xfId="0" applyFont="1" applyFill="1" applyBorder="1" applyAlignment="1">
      <alignment horizontal="left"/>
    </xf>
    <xf numFmtId="0" fontId="5" fillId="2" borderId="7" xfId="0" applyFont="1" applyFill="1" applyBorder="1" applyAlignment="1">
      <alignment horizontal="center" vertical="center" wrapText="1"/>
    </xf>
    <xf numFmtId="0" fontId="1" fillId="2" borderId="2" xfId="0" applyFont="1" applyFill="1" applyBorder="1" applyAlignment="1">
      <alignment horizontal="left"/>
    </xf>
    <xf numFmtId="0" fontId="1" fillId="3" borderId="2" xfId="0" applyFont="1" applyFill="1" applyBorder="1" applyAlignment="1">
      <alignment horizontal="left"/>
    </xf>
    <xf numFmtId="0" fontId="5" fillId="2" borderId="1" xfId="0" applyFont="1" applyFill="1" applyBorder="1" applyAlignment="1">
      <alignment horizontal="center" vertical="center" wrapText="1"/>
    </xf>
    <xf numFmtId="0" fontId="1" fillId="2" borderId="8" xfId="0" applyFont="1" applyFill="1" applyBorder="1" applyAlignment="1">
      <alignment horizontal="left"/>
    </xf>
    <xf numFmtId="0" fontId="1" fillId="2" borderId="8" xfId="0" applyFont="1" applyFill="1" applyBorder="1" applyAlignment="1">
      <alignment wrapText="1"/>
    </xf>
    <xf numFmtId="0" fontId="1" fillId="2" borderId="3" xfId="0" applyFont="1" applyFill="1" applyBorder="1" applyAlignment="1">
      <alignment horizontal="left"/>
    </xf>
    <xf numFmtId="0" fontId="5" fillId="2" borderId="5" xfId="0" applyFont="1" applyFill="1" applyBorder="1" applyAlignment="1">
      <alignment horizontal="center" vertical="center" wrapText="1"/>
    </xf>
    <xf numFmtId="0" fontId="1" fillId="2" borderId="11" xfId="0" applyFont="1" applyFill="1" applyBorder="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wrapText="1"/>
    </xf>
    <xf numFmtId="165" fontId="1" fillId="0" borderId="3" xfId="0" applyNumberFormat="1" applyFont="1" applyFill="1" applyBorder="1" applyAlignment="1">
      <alignment vertical="center"/>
    </xf>
    <xf numFmtId="173" fontId="1" fillId="0" borderId="2" xfId="0" applyNumberFormat="1" applyFont="1" applyFill="1" applyBorder="1" applyAlignment="1">
      <alignment vertical="center"/>
    </xf>
    <xf numFmtId="170" fontId="1" fillId="0" borderId="0" xfId="0" applyNumberFormat="1" applyFont="1" applyBorder="1" applyAlignment="1"/>
    <xf numFmtId="170" fontId="1" fillId="0" borderId="2" xfId="0" applyNumberFormat="1" applyFont="1" applyBorder="1" applyAlignment="1"/>
    <xf numFmtId="170" fontId="1" fillId="4" borderId="2" xfId="0" applyNumberFormat="1" applyFont="1" applyFill="1" applyBorder="1" applyAlignment="1"/>
    <xf numFmtId="172" fontId="1" fillId="4" borderId="15" xfId="0" applyNumberFormat="1" applyFont="1" applyFill="1" applyBorder="1" applyAlignment="1"/>
    <xf numFmtId="172" fontId="1" fillId="0" borderId="12" xfId="0" applyNumberFormat="1" applyFont="1" applyBorder="1" applyAlignment="1"/>
    <xf numFmtId="172" fontId="1" fillId="0" borderId="14" xfId="0" applyNumberFormat="1" applyFont="1" applyBorder="1" applyAlignment="1"/>
    <xf numFmtId="172" fontId="1" fillId="4" borderId="14" xfId="0" applyNumberFormat="1" applyFont="1" applyFill="1" applyBorder="1" applyAlignment="1"/>
    <xf numFmtId="172" fontId="1" fillId="0" borderId="13" xfId="0" applyNumberFormat="1" applyFont="1" applyBorder="1" applyAlignment="1"/>
    <xf numFmtId="172" fontId="1" fillId="4" borderId="13" xfId="0" applyNumberFormat="1"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95250</xdr:rowOff>
    </xdr:from>
    <xdr:to>
      <xdr:col>0</xdr:col>
      <xdr:colOff>2394352</xdr:colOff>
      <xdr:row>2</xdr:row>
      <xdr:rowOff>95250</xdr:rowOff>
    </xdr:to>
    <xdr:pic>
      <xdr:nvPicPr>
        <xdr:cNvPr id="2" name="Picture 1" descr="Image result for cimpress logo">
          <a:extLst>
            <a:ext uri="{FF2B5EF4-FFF2-40B4-BE49-F238E27FC236}">
              <a16:creationId xmlns:a16="http://schemas.microsoft.com/office/drawing/2014/main" id="{F9C91983-CAE5-4162-865E-DDBEBD8703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250"/>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104775</xdr:colOff>
      <xdr:row>0</xdr:row>
      <xdr:rowOff>95250</xdr:rowOff>
    </xdr:from>
    <xdr:to>
      <xdr:col>0</xdr:col>
      <xdr:colOff>2394352</xdr:colOff>
      <xdr:row>2</xdr:row>
      <xdr:rowOff>95250</xdr:rowOff>
    </xdr:to>
    <xdr:pic>
      <xdr:nvPicPr>
        <xdr:cNvPr id="2" name="Picture 1" descr="Image result for cimpress logo">
          <a:extLst>
            <a:ext uri="{FF2B5EF4-FFF2-40B4-BE49-F238E27FC236}">
              <a16:creationId xmlns:a16="http://schemas.microsoft.com/office/drawing/2014/main" id="{8D5061C8-EC8E-4F3E-9CAD-676E998661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250"/>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104775</xdr:colOff>
      <xdr:row>0</xdr:row>
      <xdr:rowOff>95251</xdr:rowOff>
    </xdr:from>
    <xdr:to>
      <xdr:col>0</xdr:col>
      <xdr:colOff>2394352</xdr:colOff>
      <xdr:row>2</xdr:row>
      <xdr:rowOff>95251</xdr:rowOff>
    </xdr:to>
    <xdr:pic>
      <xdr:nvPicPr>
        <xdr:cNvPr id="2" name="Picture 1" descr="Image result for cimpress logo">
          <a:extLst>
            <a:ext uri="{FF2B5EF4-FFF2-40B4-BE49-F238E27FC236}">
              <a16:creationId xmlns:a16="http://schemas.microsoft.com/office/drawing/2014/main" id="{D3B306C6-FF4C-4860-85E6-5187217FCA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251"/>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95250</xdr:rowOff>
    </xdr:from>
    <xdr:to>
      <xdr:col>0</xdr:col>
      <xdr:colOff>2394352</xdr:colOff>
      <xdr:row>2</xdr:row>
      <xdr:rowOff>95250</xdr:rowOff>
    </xdr:to>
    <xdr:pic>
      <xdr:nvPicPr>
        <xdr:cNvPr id="2" name="Picture 1" descr="Image result for cimpress logo">
          <a:extLst>
            <a:ext uri="{FF2B5EF4-FFF2-40B4-BE49-F238E27FC236}">
              <a16:creationId xmlns:a16="http://schemas.microsoft.com/office/drawing/2014/main" id="{8A2B2E52-5D77-4787-B272-753F4520DB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250"/>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95250</xdr:rowOff>
    </xdr:from>
    <xdr:to>
      <xdr:col>0</xdr:col>
      <xdr:colOff>2394352</xdr:colOff>
      <xdr:row>2</xdr:row>
      <xdr:rowOff>95250</xdr:rowOff>
    </xdr:to>
    <xdr:pic>
      <xdr:nvPicPr>
        <xdr:cNvPr id="2" name="Picture 1" descr="Image result for cimpress logo">
          <a:extLst>
            <a:ext uri="{FF2B5EF4-FFF2-40B4-BE49-F238E27FC236}">
              <a16:creationId xmlns:a16="http://schemas.microsoft.com/office/drawing/2014/main" id="{050C9098-0D60-42C9-8C5A-43C448D240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250"/>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95250</xdr:rowOff>
    </xdr:from>
    <xdr:to>
      <xdr:col>0</xdr:col>
      <xdr:colOff>2394352</xdr:colOff>
      <xdr:row>2</xdr:row>
      <xdr:rowOff>95250</xdr:rowOff>
    </xdr:to>
    <xdr:pic>
      <xdr:nvPicPr>
        <xdr:cNvPr id="2" name="Picture 1" descr="Image result for cimpress logo">
          <a:extLst>
            <a:ext uri="{FF2B5EF4-FFF2-40B4-BE49-F238E27FC236}">
              <a16:creationId xmlns:a16="http://schemas.microsoft.com/office/drawing/2014/main" id="{77D95901-8CA3-42FD-B956-768C473695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250"/>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95250</xdr:rowOff>
    </xdr:from>
    <xdr:to>
      <xdr:col>0</xdr:col>
      <xdr:colOff>2394352</xdr:colOff>
      <xdr:row>2</xdr:row>
      <xdr:rowOff>95250</xdr:rowOff>
    </xdr:to>
    <xdr:pic>
      <xdr:nvPicPr>
        <xdr:cNvPr id="2" name="Picture 1" descr="Image result for cimpress logo">
          <a:extLst>
            <a:ext uri="{FF2B5EF4-FFF2-40B4-BE49-F238E27FC236}">
              <a16:creationId xmlns:a16="http://schemas.microsoft.com/office/drawing/2014/main" id="{EF395A6C-E23D-432D-A0DA-E50815BA74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250"/>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95250</xdr:rowOff>
    </xdr:from>
    <xdr:to>
      <xdr:col>0</xdr:col>
      <xdr:colOff>2394352</xdr:colOff>
      <xdr:row>2</xdr:row>
      <xdr:rowOff>95250</xdr:rowOff>
    </xdr:to>
    <xdr:pic>
      <xdr:nvPicPr>
        <xdr:cNvPr id="2" name="Picture 1" descr="Image result for cimpress logo">
          <a:extLst>
            <a:ext uri="{FF2B5EF4-FFF2-40B4-BE49-F238E27FC236}">
              <a16:creationId xmlns:a16="http://schemas.microsoft.com/office/drawing/2014/main" id="{9DE79E49-163A-4490-9881-5FA7754B8E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250"/>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95250</xdr:rowOff>
    </xdr:from>
    <xdr:to>
      <xdr:col>0</xdr:col>
      <xdr:colOff>2394352</xdr:colOff>
      <xdr:row>2</xdr:row>
      <xdr:rowOff>95250</xdr:rowOff>
    </xdr:to>
    <xdr:pic>
      <xdr:nvPicPr>
        <xdr:cNvPr id="2" name="Picture 1" descr="Image result for cimpress logo">
          <a:extLst>
            <a:ext uri="{FF2B5EF4-FFF2-40B4-BE49-F238E27FC236}">
              <a16:creationId xmlns:a16="http://schemas.microsoft.com/office/drawing/2014/main" id="{3C716972-994A-4833-8301-DBF63A3FEA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250"/>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0</xdr:row>
      <xdr:rowOff>95250</xdr:rowOff>
    </xdr:from>
    <xdr:to>
      <xdr:col>0</xdr:col>
      <xdr:colOff>2394352</xdr:colOff>
      <xdr:row>2</xdr:row>
      <xdr:rowOff>95250</xdr:rowOff>
    </xdr:to>
    <xdr:pic>
      <xdr:nvPicPr>
        <xdr:cNvPr id="2" name="Picture 1" descr="Image result for cimpress logo">
          <a:extLst>
            <a:ext uri="{FF2B5EF4-FFF2-40B4-BE49-F238E27FC236}">
              <a16:creationId xmlns:a16="http://schemas.microsoft.com/office/drawing/2014/main" id="{64280CAB-4BDA-4A08-89A1-BED8E93B23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250"/>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95250</xdr:rowOff>
    </xdr:from>
    <xdr:to>
      <xdr:col>0</xdr:col>
      <xdr:colOff>2394352</xdr:colOff>
      <xdr:row>2</xdr:row>
      <xdr:rowOff>95250</xdr:rowOff>
    </xdr:to>
    <xdr:pic>
      <xdr:nvPicPr>
        <xdr:cNvPr id="2" name="Picture 1" descr="Image result for cimpress logo">
          <a:extLst>
            <a:ext uri="{FF2B5EF4-FFF2-40B4-BE49-F238E27FC236}">
              <a16:creationId xmlns:a16="http://schemas.microsoft.com/office/drawing/2014/main" id="{783195EC-E3C6-41A4-A036-3D1EABDFF6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250"/>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1"/>
  <sheetViews>
    <sheetView tabSelected="1" workbookViewId="0">
      <selection sqref="A1:A3"/>
    </sheetView>
  </sheetViews>
  <sheetFormatPr defaultColWidth="21.5" defaultRowHeight="12" x14ac:dyDescent="0.2"/>
  <cols>
    <col min="1" max="1" width="64.5" style="2" bestFit="1" customWidth="1"/>
    <col min="2" max="2" width="14.5" style="2" customWidth="1"/>
    <col min="3" max="3" width="0.83203125" style="2" customWidth="1"/>
    <col min="4" max="4" width="14.5" style="2" customWidth="1"/>
    <col min="5" max="5" width="0.83203125" style="2" customWidth="1"/>
    <col min="6" max="6" width="14.5" style="2" customWidth="1"/>
    <col min="7" max="7" width="0.83203125" style="2" customWidth="1"/>
    <col min="8" max="8" width="14.5" style="2" customWidth="1"/>
    <col min="9" max="9" width="0.83203125" style="2" customWidth="1"/>
    <col min="10" max="10" width="14.5" style="2" customWidth="1"/>
    <col min="11" max="11" width="0.83203125" style="2" customWidth="1"/>
    <col min="12" max="12" width="14.5" style="2" customWidth="1"/>
    <col min="13" max="13" width="0.83203125" style="2" customWidth="1"/>
    <col min="14" max="14" width="14.5" style="2" customWidth="1"/>
    <col min="15" max="15" width="0.83203125" style="2" customWidth="1"/>
    <col min="16" max="16" width="14.5" style="2" customWidth="1"/>
    <col min="17" max="17" width="0.83203125" style="2" customWidth="1"/>
    <col min="18" max="18" width="14.5" style="2" customWidth="1"/>
    <col min="19" max="19" width="0.83203125" style="2" customWidth="1"/>
    <col min="20" max="20" width="14.5" style="2" customWidth="1"/>
    <col min="21" max="21" width="0.83203125" style="2" customWidth="1"/>
    <col min="22" max="22" width="14.5" style="2" customWidth="1"/>
    <col min="23" max="23" width="0.83203125" style="2" customWidth="1"/>
    <col min="24" max="24" width="14.5" style="2" customWidth="1"/>
    <col min="25" max="25" width="0.83203125" style="2" customWidth="1"/>
    <col min="26" max="30" width="14.5" style="2" customWidth="1"/>
    <col min="31" max="31" width="0.83203125" style="2" customWidth="1"/>
    <col min="32" max="36" width="14.5" style="2" customWidth="1"/>
    <col min="37" max="37" width="0.83203125" style="2" customWidth="1"/>
    <col min="38" max="42" width="14.5" style="2" customWidth="1"/>
    <col min="43" max="43" width="0.83203125" style="2" customWidth="1"/>
    <col min="44" max="47" width="14.5" style="2" customWidth="1"/>
    <col min="48" max="16384" width="21.5" style="2"/>
  </cols>
  <sheetData>
    <row r="1" spans="1:47" ht="15" customHeight="1" x14ac:dyDescent="0.2">
      <c r="A1" s="729"/>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15" customHeight="1" x14ac:dyDescent="0.2">
      <c r="A2" s="730"/>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ht="15" customHeight="1" x14ac:dyDescent="0.2">
      <c r="A3" s="730"/>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t="15" customHeight="1" x14ac:dyDescent="0.2">
      <c r="A4" s="731" t="s">
        <v>317</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ht="15" customHeight="1" x14ac:dyDescent="0.2">
      <c r="A5" s="730"/>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ht="15" customHeight="1" x14ac:dyDescent="0.2">
      <c r="A6" s="4"/>
      <c r="B6" s="5" t="s">
        <v>0</v>
      </c>
      <c r="C6" s="6"/>
      <c r="D6" s="5" t="s">
        <v>1</v>
      </c>
      <c r="E6" s="6"/>
      <c r="F6" s="5" t="s">
        <v>2</v>
      </c>
      <c r="G6" s="6"/>
      <c r="H6" s="5" t="s">
        <v>3</v>
      </c>
      <c r="I6" s="6"/>
      <c r="J6" s="5" t="s">
        <v>4</v>
      </c>
      <c r="K6" s="6"/>
      <c r="L6" s="5" t="s">
        <v>5</v>
      </c>
      <c r="M6" s="6"/>
      <c r="N6" s="5" t="s">
        <v>6</v>
      </c>
      <c r="O6" s="6"/>
      <c r="P6" s="5" t="s">
        <v>7</v>
      </c>
      <c r="Q6" s="6"/>
      <c r="R6" s="5" t="s">
        <v>8</v>
      </c>
      <c r="S6" s="6"/>
      <c r="T6" s="5" t="s">
        <v>9</v>
      </c>
      <c r="U6" s="7"/>
      <c r="V6" s="5" t="s">
        <v>10</v>
      </c>
      <c r="W6" s="7"/>
      <c r="X6" s="5" t="s">
        <v>11</v>
      </c>
      <c r="Y6" s="8"/>
      <c r="Z6" s="9" t="s">
        <v>12</v>
      </c>
      <c r="AA6" s="10" t="s">
        <v>13</v>
      </c>
      <c r="AB6" s="10" t="s">
        <v>14</v>
      </c>
      <c r="AC6" s="10" t="s">
        <v>15</v>
      </c>
      <c r="AD6" s="5" t="s">
        <v>16</v>
      </c>
      <c r="AE6" s="11"/>
      <c r="AF6" s="9" t="s">
        <v>17</v>
      </c>
      <c r="AG6" s="10" t="s">
        <v>18</v>
      </c>
      <c r="AH6" s="10" t="s">
        <v>19</v>
      </c>
      <c r="AI6" s="10" t="s">
        <v>20</v>
      </c>
      <c r="AJ6" s="5" t="s">
        <v>21</v>
      </c>
      <c r="AK6" s="4"/>
      <c r="AL6" s="9" t="s">
        <v>22</v>
      </c>
      <c r="AM6" s="10" t="s">
        <v>23</v>
      </c>
      <c r="AN6" s="10" t="s">
        <v>24</v>
      </c>
      <c r="AO6" s="12" t="s">
        <v>25</v>
      </c>
      <c r="AP6" s="13" t="s">
        <v>26</v>
      </c>
      <c r="AQ6" s="1"/>
      <c r="AR6" s="9" t="s">
        <v>27</v>
      </c>
      <c r="AS6" s="10" t="s">
        <v>28</v>
      </c>
      <c r="AT6" s="12" t="s">
        <v>29</v>
      </c>
      <c r="AU6" s="13" t="s">
        <v>30</v>
      </c>
    </row>
    <row r="7" spans="1:47" ht="15" customHeight="1" x14ac:dyDescent="0.2">
      <c r="A7" s="14" t="s">
        <v>31</v>
      </c>
      <c r="B7" s="15" t="s">
        <v>32</v>
      </c>
      <c r="C7" s="6"/>
      <c r="D7" s="15" t="s">
        <v>32</v>
      </c>
      <c r="E7" s="6"/>
      <c r="F7" s="15" t="s">
        <v>32</v>
      </c>
      <c r="G7" s="6"/>
      <c r="H7" s="15" t="s">
        <v>32</v>
      </c>
      <c r="I7" s="6"/>
      <c r="J7" s="15" t="s">
        <v>32</v>
      </c>
      <c r="K7" s="6"/>
      <c r="L7" s="15" t="s">
        <v>32</v>
      </c>
      <c r="M7" s="6"/>
      <c r="N7" s="15" t="s">
        <v>32</v>
      </c>
      <c r="O7" s="6"/>
      <c r="P7" s="15" t="s">
        <v>32</v>
      </c>
      <c r="Q7" s="6"/>
      <c r="R7" s="15" t="s">
        <v>32</v>
      </c>
      <c r="S7" s="6"/>
      <c r="T7" s="15" t="s">
        <v>32</v>
      </c>
      <c r="U7" s="7"/>
      <c r="V7" s="15" t="s">
        <v>32</v>
      </c>
      <c r="W7" s="7"/>
      <c r="X7" s="15" t="s">
        <v>32</v>
      </c>
      <c r="Y7" s="8"/>
      <c r="Z7" s="16" t="s">
        <v>33</v>
      </c>
      <c r="AA7" s="17" t="s">
        <v>34</v>
      </c>
      <c r="AB7" s="17" t="s">
        <v>35</v>
      </c>
      <c r="AC7" s="17" t="s">
        <v>36</v>
      </c>
      <c r="AD7" s="15" t="s">
        <v>32</v>
      </c>
      <c r="AE7" s="11"/>
      <c r="AF7" s="18" t="s">
        <v>37</v>
      </c>
      <c r="AG7" s="19" t="s">
        <v>38</v>
      </c>
      <c r="AH7" s="19" t="s">
        <v>39</v>
      </c>
      <c r="AI7" s="19" t="s">
        <v>40</v>
      </c>
      <c r="AJ7" s="15" t="s">
        <v>32</v>
      </c>
      <c r="AK7" s="4"/>
      <c r="AL7" s="16" t="s">
        <v>41</v>
      </c>
      <c r="AM7" s="17" t="s">
        <v>42</v>
      </c>
      <c r="AN7" s="17" t="s">
        <v>43</v>
      </c>
      <c r="AO7" s="20" t="s">
        <v>44</v>
      </c>
      <c r="AP7" s="21" t="s">
        <v>32</v>
      </c>
      <c r="AQ7" s="1"/>
      <c r="AR7" s="18" t="s">
        <v>45</v>
      </c>
      <c r="AS7" s="19" t="s">
        <v>46</v>
      </c>
      <c r="AT7" s="22" t="s">
        <v>47</v>
      </c>
      <c r="AU7" s="21" t="s">
        <v>48</v>
      </c>
    </row>
    <row r="8" spans="1:47" ht="12" customHeight="1" x14ac:dyDescent="0.2">
      <c r="A8" s="23" t="s">
        <v>49</v>
      </c>
      <c r="B8" s="24">
        <v>58784</v>
      </c>
      <c r="C8" s="25"/>
      <c r="D8" s="24">
        <v>90885</v>
      </c>
      <c r="E8" s="25"/>
      <c r="F8" s="24">
        <v>152149</v>
      </c>
      <c r="G8" s="25"/>
      <c r="H8" s="24">
        <v>255933</v>
      </c>
      <c r="I8" s="25"/>
      <c r="J8" s="24">
        <v>400657</v>
      </c>
      <c r="K8" s="25"/>
      <c r="L8" s="24">
        <v>515826</v>
      </c>
      <c r="M8" s="25"/>
      <c r="N8" s="24">
        <v>670035</v>
      </c>
      <c r="O8" s="25"/>
      <c r="P8" s="24">
        <v>817009</v>
      </c>
      <c r="Q8" s="25"/>
      <c r="R8" s="24">
        <v>1020269</v>
      </c>
      <c r="S8" s="25"/>
      <c r="T8" s="24">
        <v>1167478</v>
      </c>
      <c r="U8" s="26"/>
      <c r="V8" s="24">
        <v>1270236</v>
      </c>
      <c r="W8" s="26"/>
      <c r="X8" s="24">
        <v>1494206</v>
      </c>
      <c r="Y8" s="27"/>
      <c r="Z8" s="28">
        <v>375748</v>
      </c>
      <c r="AA8" s="29">
        <v>496274</v>
      </c>
      <c r="AB8" s="29">
        <v>436817</v>
      </c>
      <c r="AC8" s="29">
        <v>479205</v>
      </c>
      <c r="AD8" s="24">
        <v>1788044</v>
      </c>
      <c r="AE8" s="30"/>
      <c r="AF8" s="31">
        <v>443713</v>
      </c>
      <c r="AG8" s="32">
        <v>576851</v>
      </c>
      <c r="AH8" s="32">
        <v>550585</v>
      </c>
      <c r="AI8" s="33">
        <v>564256</v>
      </c>
      <c r="AJ8" s="34">
        <v>2135405</v>
      </c>
      <c r="AK8" s="35"/>
      <c r="AL8" s="30">
        <v>563284</v>
      </c>
      <c r="AM8" s="27">
        <v>762054</v>
      </c>
      <c r="AN8" s="32">
        <v>636069</v>
      </c>
      <c r="AO8" s="36">
        <v>631134</v>
      </c>
      <c r="AP8" s="37">
        <v>2592541</v>
      </c>
      <c r="AQ8" s="38"/>
      <c r="AR8" s="31">
        <v>588981</v>
      </c>
      <c r="AS8" s="32">
        <v>825567</v>
      </c>
      <c r="AT8" s="36">
        <v>661814</v>
      </c>
      <c r="AU8" s="34">
        <v>2076362</v>
      </c>
    </row>
    <row r="9" spans="1:47" ht="12" customHeight="1" x14ac:dyDescent="0.2">
      <c r="A9" s="23" t="s">
        <v>318</v>
      </c>
      <c r="B9" s="39">
        <v>23837</v>
      </c>
      <c r="C9" s="40"/>
      <c r="D9" s="39">
        <v>36528</v>
      </c>
      <c r="E9" s="40"/>
      <c r="F9" s="39">
        <v>49858</v>
      </c>
      <c r="G9" s="40"/>
      <c r="H9" s="39">
        <v>89971</v>
      </c>
      <c r="I9" s="40"/>
      <c r="J9" s="39">
        <v>154122</v>
      </c>
      <c r="K9" s="40"/>
      <c r="L9" s="39">
        <v>191944</v>
      </c>
      <c r="M9" s="40"/>
      <c r="N9" s="39">
        <v>240195</v>
      </c>
      <c r="O9" s="40"/>
      <c r="P9" s="39">
        <v>287806</v>
      </c>
      <c r="Q9" s="40"/>
      <c r="R9" s="39">
        <v>355205</v>
      </c>
      <c r="S9" s="40"/>
      <c r="T9" s="39">
        <v>400293</v>
      </c>
      <c r="U9" s="41"/>
      <c r="V9" s="39">
        <v>451093</v>
      </c>
      <c r="W9" s="41"/>
      <c r="X9" s="39">
        <v>568572</v>
      </c>
      <c r="Y9" s="42"/>
      <c r="Z9" s="43">
        <v>157170</v>
      </c>
      <c r="AA9" s="42">
        <v>197462</v>
      </c>
      <c r="AB9" s="42">
        <v>196911</v>
      </c>
      <c r="AC9" s="42">
        <v>222097</v>
      </c>
      <c r="AD9" s="39">
        <v>773640</v>
      </c>
      <c r="AE9" s="43"/>
      <c r="AF9" s="44">
        <v>213050</v>
      </c>
      <c r="AG9" s="45">
        <v>276366</v>
      </c>
      <c r="AH9" s="45">
        <v>268482</v>
      </c>
      <c r="AI9" s="40">
        <v>279077</v>
      </c>
      <c r="AJ9" s="46">
        <v>1036975</v>
      </c>
      <c r="AK9" s="47"/>
      <c r="AL9" s="44">
        <v>283755</v>
      </c>
      <c r="AM9" s="45">
        <v>360285</v>
      </c>
      <c r="AN9" s="45">
        <v>319209</v>
      </c>
      <c r="AO9" s="48">
        <v>316550</v>
      </c>
      <c r="AP9" s="39">
        <v>1279799</v>
      </c>
      <c r="AQ9" s="49"/>
      <c r="AR9" s="44">
        <v>302471</v>
      </c>
      <c r="AS9" s="45">
        <v>411496</v>
      </c>
      <c r="AT9" s="48">
        <v>342700</v>
      </c>
      <c r="AU9" s="46">
        <v>1056667</v>
      </c>
    </row>
    <row r="10" spans="1:47" ht="12" customHeight="1" x14ac:dyDescent="0.2">
      <c r="A10" s="23" t="s">
        <v>50</v>
      </c>
      <c r="B10" s="50">
        <f>B8-B9</f>
        <v>34947</v>
      </c>
      <c r="C10" s="40"/>
      <c r="D10" s="50">
        <f>D8-D9</f>
        <v>54357</v>
      </c>
      <c r="E10" s="40"/>
      <c r="F10" s="50">
        <f>F8-F9</f>
        <v>102291</v>
      </c>
      <c r="G10" s="40"/>
      <c r="H10" s="50">
        <f>H8-H9</f>
        <v>165962</v>
      </c>
      <c r="I10" s="40"/>
      <c r="J10" s="50">
        <f>J8-J9</f>
        <v>246535</v>
      </c>
      <c r="K10" s="40"/>
      <c r="L10" s="50">
        <f>L8-L9</f>
        <v>323882</v>
      </c>
      <c r="M10" s="40"/>
      <c r="N10" s="50">
        <f>N8-N9</f>
        <v>429840</v>
      </c>
      <c r="O10" s="40"/>
      <c r="P10" s="50">
        <f>P8-P9</f>
        <v>529203</v>
      </c>
      <c r="Q10" s="40"/>
      <c r="R10" s="50">
        <f>R8-R9</f>
        <v>665064</v>
      </c>
      <c r="S10" s="40"/>
      <c r="T10" s="50">
        <f>T8-T9</f>
        <v>767185</v>
      </c>
      <c r="U10" s="41"/>
      <c r="V10" s="50">
        <f>V8-V9</f>
        <v>819143</v>
      </c>
      <c r="W10" s="41"/>
      <c r="X10" s="50">
        <v>925634</v>
      </c>
      <c r="Y10" s="42"/>
      <c r="Z10" s="43">
        <v>218578</v>
      </c>
      <c r="AA10" s="42">
        <v>298812</v>
      </c>
      <c r="AB10" s="51">
        <v>239906</v>
      </c>
      <c r="AC10" s="42">
        <v>257108</v>
      </c>
      <c r="AD10" s="50">
        <v>1014404</v>
      </c>
      <c r="AE10" s="43"/>
      <c r="AF10" s="52">
        <v>230663</v>
      </c>
      <c r="AG10" s="42">
        <v>300485</v>
      </c>
      <c r="AH10" s="51">
        <v>282103</v>
      </c>
      <c r="AI10" s="40">
        <v>285179</v>
      </c>
      <c r="AJ10" s="50">
        <v>1098430</v>
      </c>
      <c r="AK10" s="47"/>
      <c r="AL10" s="52">
        <v>279529</v>
      </c>
      <c r="AM10" s="51">
        <v>401769</v>
      </c>
      <c r="AN10" s="51">
        <v>316860</v>
      </c>
      <c r="AO10" s="53">
        <v>314584</v>
      </c>
      <c r="AP10" s="50">
        <v>1312742</v>
      </c>
      <c r="AQ10" s="49"/>
      <c r="AR10" s="43">
        <v>286510</v>
      </c>
      <c r="AS10" s="42">
        <v>414071</v>
      </c>
      <c r="AT10" s="40">
        <f>AT8-AT9</f>
        <v>319114</v>
      </c>
      <c r="AU10" s="54">
        <f>AU8-AU9</f>
        <v>1019695</v>
      </c>
    </row>
    <row r="11" spans="1:47" ht="12" customHeight="1" x14ac:dyDescent="0.2">
      <c r="A11" s="23" t="s">
        <v>319</v>
      </c>
      <c r="B11" s="55">
        <v>8515</v>
      </c>
      <c r="C11" s="40"/>
      <c r="D11" s="55">
        <v>10839</v>
      </c>
      <c r="E11" s="40"/>
      <c r="F11" s="55">
        <v>15628</v>
      </c>
      <c r="G11" s="40"/>
      <c r="H11" s="55">
        <v>27176</v>
      </c>
      <c r="I11" s="40"/>
      <c r="J11" s="55">
        <v>44828</v>
      </c>
      <c r="K11" s="40"/>
      <c r="L11" s="55">
        <v>60921</v>
      </c>
      <c r="M11" s="40"/>
      <c r="N11" s="55">
        <v>78387</v>
      </c>
      <c r="O11" s="40"/>
      <c r="P11" s="55">
        <v>93626</v>
      </c>
      <c r="Q11" s="40"/>
      <c r="R11" s="55">
        <v>129162</v>
      </c>
      <c r="S11" s="40"/>
      <c r="T11" s="55">
        <v>164859</v>
      </c>
      <c r="U11" s="41"/>
      <c r="V11" s="55">
        <v>176344</v>
      </c>
      <c r="W11" s="41"/>
      <c r="X11" s="55">
        <v>186770</v>
      </c>
      <c r="Y11" s="42"/>
      <c r="Z11" s="44">
        <v>48513</v>
      </c>
      <c r="AA11" s="45">
        <v>49424</v>
      </c>
      <c r="AB11" s="45">
        <v>54597</v>
      </c>
      <c r="AC11" s="45">
        <v>57546</v>
      </c>
      <c r="AD11" s="55">
        <v>210080</v>
      </c>
      <c r="AE11" s="42"/>
      <c r="AF11" s="44">
        <v>59010</v>
      </c>
      <c r="AG11" s="45">
        <v>56282</v>
      </c>
      <c r="AH11" s="42">
        <v>63236</v>
      </c>
      <c r="AI11" s="45">
        <v>64702</v>
      </c>
      <c r="AJ11" s="55">
        <v>243230</v>
      </c>
      <c r="AK11" s="47"/>
      <c r="AL11" s="43">
        <v>62103</v>
      </c>
      <c r="AM11" s="42">
        <v>59228</v>
      </c>
      <c r="AN11" s="42">
        <v>61267</v>
      </c>
      <c r="AO11" s="40">
        <v>63160</v>
      </c>
      <c r="AP11" s="55">
        <v>245758</v>
      </c>
      <c r="AQ11" s="49"/>
      <c r="AR11" s="44">
        <v>57063</v>
      </c>
      <c r="AS11" s="45">
        <v>55405</v>
      </c>
      <c r="AT11" s="48">
        <v>58274</v>
      </c>
      <c r="AU11" s="56">
        <v>170742</v>
      </c>
    </row>
    <row r="12" spans="1:47" ht="12" customHeight="1" x14ac:dyDescent="0.2">
      <c r="A12" s="23" t="s">
        <v>320</v>
      </c>
      <c r="B12" s="39">
        <v>19138</v>
      </c>
      <c r="C12" s="40"/>
      <c r="D12" s="39">
        <v>32372</v>
      </c>
      <c r="E12" s="40"/>
      <c r="F12" s="39">
        <v>51174</v>
      </c>
      <c r="G12" s="40"/>
      <c r="H12" s="39">
        <v>87887</v>
      </c>
      <c r="I12" s="40"/>
      <c r="J12" s="39">
        <v>127975</v>
      </c>
      <c r="K12" s="40"/>
      <c r="L12" s="39">
        <v>159143</v>
      </c>
      <c r="M12" s="40"/>
      <c r="N12" s="39">
        <v>216574</v>
      </c>
      <c r="O12" s="40"/>
      <c r="P12" s="39">
        <v>271838</v>
      </c>
      <c r="Q12" s="40"/>
      <c r="R12" s="39">
        <v>375538</v>
      </c>
      <c r="S12" s="40"/>
      <c r="T12" s="39">
        <v>446116</v>
      </c>
      <c r="U12" s="41"/>
      <c r="V12" s="39">
        <v>440311</v>
      </c>
      <c r="W12" s="41"/>
      <c r="X12" s="39">
        <v>472079</v>
      </c>
      <c r="Y12" s="42"/>
      <c r="Z12" s="43">
        <v>114714</v>
      </c>
      <c r="AA12" s="42">
        <v>135426</v>
      </c>
      <c r="AB12" s="42">
        <v>124655</v>
      </c>
      <c r="AC12" s="42">
        <v>133707</v>
      </c>
      <c r="AD12" s="39">
        <v>508502</v>
      </c>
      <c r="AE12" s="42"/>
      <c r="AF12" s="43">
        <v>132668</v>
      </c>
      <c r="AG12" s="42">
        <v>151358</v>
      </c>
      <c r="AH12" s="42">
        <v>167284</v>
      </c>
      <c r="AI12" s="42">
        <v>159622</v>
      </c>
      <c r="AJ12" s="39">
        <v>610932</v>
      </c>
      <c r="AK12" s="47"/>
      <c r="AL12" s="43">
        <v>166093</v>
      </c>
      <c r="AM12" s="42">
        <v>200785</v>
      </c>
      <c r="AN12" s="42">
        <v>179591</v>
      </c>
      <c r="AO12" s="40">
        <v>168185</v>
      </c>
      <c r="AP12" s="39">
        <v>714654</v>
      </c>
      <c r="AQ12" s="49"/>
      <c r="AR12" s="43">
        <v>182788</v>
      </c>
      <c r="AS12" s="42">
        <v>211963</v>
      </c>
      <c r="AT12" s="40">
        <v>171584</v>
      </c>
      <c r="AU12" s="46">
        <v>566335</v>
      </c>
    </row>
    <row r="13" spans="1:47" ht="12" customHeight="1" x14ac:dyDescent="0.2">
      <c r="A13" s="23" t="s">
        <v>321</v>
      </c>
      <c r="B13" s="39">
        <v>3968</v>
      </c>
      <c r="C13" s="40"/>
      <c r="D13" s="39">
        <v>5813</v>
      </c>
      <c r="E13" s="40"/>
      <c r="F13" s="39">
        <v>16624</v>
      </c>
      <c r="G13" s="40"/>
      <c r="H13" s="39">
        <v>23694</v>
      </c>
      <c r="I13" s="40"/>
      <c r="J13" s="39">
        <v>32572</v>
      </c>
      <c r="K13" s="40"/>
      <c r="L13" s="39">
        <v>42236</v>
      </c>
      <c r="M13" s="40"/>
      <c r="N13" s="39">
        <v>58031</v>
      </c>
      <c r="O13" s="40"/>
      <c r="P13" s="39">
        <v>70659</v>
      </c>
      <c r="Q13" s="40"/>
      <c r="R13" s="39">
        <v>105190</v>
      </c>
      <c r="S13" s="40"/>
      <c r="T13" s="39">
        <v>110086</v>
      </c>
      <c r="U13" s="41"/>
      <c r="V13" s="39">
        <v>116574</v>
      </c>
      <c r="W13" s="41"/>
      <c r="X13" s="39">
        <v>142996</v>
      </c>
      <c r="Y13" s="42"/>
      <c r="Z13" s="43">
        <v>33281</v>
      </c>
      <c r="AA13" s="42">
        <v>36655</v>
      </c>
      <c r="AB13" s="42">
        <v>36532</v>
      </c>
      <c r="AC13" s="42">
        <v>39376</v>
      </c>
      <c r="AD13" s="39">
        <v>145844</v>
      </c>
      <c r="AE13" s="42"/>
      <c r="AF13" s="43">
        <v>56580</v>
      </c>
      <c r="AG13" s="42">
        <v>48161</v>
      </c>
      <c r="AH13" s="42">
        <v>45730</v>
      </c>
      <c r="AI13" s="42">
        <v>57098</v>
      </c>
      <c r="AJ13" s="39">
        <v>207569</v>
      </c>
      <c r="AK13" s="47"/>
      <c r="AL13" s="43">
        <v>38778</v>
      </c>
      <c r="AM13" s="42">
        <v>44988</v>
      </c>
      <c r="AN13" s="42">
        <v>44103</v>
      </c>
      <c r="AO13" s="40">
        <v>49089</v>
      </c>
      <c r="AP13" s="39">
        <v>176958</v>
      </c>
      <c r="AQ13" s="49"/>
      <c r="AR13" s="43">
        <v>41176</v>
      </c>
      <c r="AS13" s="42">
        <v>40216</v>
      </c>
      <c r="AT13" s="40">
        <v>37753</v>
      </c>
      <c r="AU13" s="46">
        <v>119145</v>
      </c>
    </row>
    <row r="14" spans="1:47" ht="12" customHeight="1" x14ac:dyDescent="0.2">
      <c r="A14" s="23" t="s">
        <v>51</v>
      </c>
      <c r="B14" s="39">
        <v>0</v>
      </c>
      <c r="C14" s="40"/>
      <c r="D14" s="39">
        <v>21000</v>
      </c>
      <c r="E14" s="40"/>
      <c r="F14" s="39">
        <v>0</v>
      </c>
      <c r="G14" s="40"/>
      <c r="H14" s="39">
        <v>0</v>
      </c>
      <c r="I14" s="40"/>
      <c r="J14" s="39">
        <v>0</v>
      </c>
      <c r="K14" s="40"/>
      <c r="L14" s="39">
        <v>0</v>
      </c>
      <c r="M14" s="40"/>
      <c r="N14" s="39">
        <v>0</v>
      </c>
      <c r="O14" s="40"/>
      <c r="P14" s="39">
        <v>0</v>
      </c>
      <c r="Q14" s="40"/>
      <c r="R14" s="39">
        <v>0</v>
      </c>
      <c r="S14" s="40"/>
      <c r="T14" s="39">
        <v>0</v>
      </c>
      <c r="U14" s="41"/>
      <c r="V14" s="39">
        <v>0</v>
      </c>
      <c r="W14" s="41"/>
      <c r="X14" s="39">
        <v>0</v>
      </c>
      <c r="Y14" s="42"/>
      <c r="Z14" s="43">
        <v>0</v>
      </c>
      <c r="AA14" s="42">
        <v>0</v>
      </c>
      <c r="AB14" s="42">
        <v>0</v>
      </c>
      <c r="AC14" s="42">
        <v>0</v>
      </c>
      <c r="AD14" s="39">
        <v>0</v>
      </c>
      <c r="AE14" s="42"/>
      <c r="AF14" s="43">
        <v>0</v>
      </c>
      <c r="AG14" s="42">
        <v>0</v>
      </c>
      <c r="AH14" s="42">
        <v>0</v>
      </c>
      <c r="AI14" s="40">
        <v>0</v>
      </c>
      <c r="AJ14" s="39">
        <v>0</v>
      </c>
      <c r="AK14" s="47"/>
      <c r="AL14" s="43">
        <v>0</v>
      </c>
      <c r="AM14" s="42">
        <v>0</v>
      </c>
      <c r="AN14" s="42">
        <v>0</v>
      </c>
      <c r="AO14" s="40">
        <v>0</v>
      </c>
      <c r="AP14" s="39">
        <v>0</v>
      </c>
      <c r="AQ14" s="49"/>
      <c r="AR14" s="43">
        <v>0</v>
      </c>
      <c r="AS14" s="42">
        <v>0</v>
      </c>
      <c r="AT14" s="40">
        <v>0</v>
      </c>
      <c r="AU14" s="46">
        <v>0</v>
      </c>
    </row>
    <row r="15" spans="1:47" ht="12" customHeight="1" x14ac:dyDescent="0.2">
      <c r="A15" s="23" t="s">
        <v>322</v>
      </c>
      <c r="B15" s="39">
        <v>0</v>
      </c>
      <c r="C15" s="40"/>
      <c r="D15" s="39">
        <v>0</v>
      </c>
      <c r="E15" s="40"/>
      <c r="F15" s="39">
        <v>0</v>
      </c>
      <c r="G15" s="40"/>
      <c r="H15" s="39">
        <v>0</v>
      </c>
      <c r="I15" s="40"/>
      <c r="J15" s="39">
        <v>0</v>
      </c>
      <c r="K15" s="40"/>
      <c r="L15" s="39">
        <v>0</v>
      </c>
      <c r="M15" s="40"/>
      <c r="N15" s="39">
        <v>0</v>
      </c>
      <c r="O15" s="40"/>
      <c r="P15" s="39">
        <v>0</v>
      </c>
      <c r="Q15" s="40"/>
      <c r="R15" s="39">
        <v>0</v>
      </c>
      <c r="S15" s="40"/>
      <c r="T15" s="39">
        <v>0</v>
      </c>
      <c r="U15" s="41"/>
      <c r="V15" s="39">
        <v>0</v>
      </c>
      <c r="W15" s="41"/>
      <c r="X15" s="39">
        <v>24263</v>
      </c>
      <c r="Y15" s="42"/>
      <c r="Z15" s="43">
        <v>9714</v>
      </c>
      <c r="AA15" s="42">
        <v>9588</v>
      </c>
      <c r="AB15" s="42">
        <v>10812</v>
      </c>
      <c r="AC15" s="42">
        <v>10449</v>
      </c>
      <c r="AD15" s="39">
        <v>40563</v>
      </c>
      <c r="AE15" s="42"/>
      <c r="AF15" s="43">
        <v>10213</v>
      </c>
      <c r="AG15" s="42">
        <v>9879</v>
      </c>
      <c r="AH15" s="42">
        <v>13450</v>
      </c>
      <c r="AI15" s="40">
        <v>12603</v>
      </c>
      <c r="AJ15" s="39">
        <v>46145</v>
      </c>
      <c r="AK15" s="47"/>
      <c r="AL15" s="43">
        <v>12633</v>
      </c>
      <c r="AM15" s="42">
        <v>12558</v>
      </c>
      <c r="AN15" s="42">
        <v>12941</v>
      </c>
      <c r="AO15" s="40">
        <v>11749</v>
      </c>
      <c r="AP15" s="39">
        <v>49881</v>
      </c>
      <c r="AQ15" s="49"/>
      <c r="AR15" s="43">
        <v>11301</v>
      </c>
      <c r="AS15" s="42">
        <v>14846</v>
      </c>
      <c r="AT15" s="40">
        <v>14022</v>
      </c>
      <c r="AU15" s="46">
        <v>40169</v>
      </c>
    </row>
    <row r="16" spans="1:47" ht="12" customHeight="1" x14ac:dyDescent="0.2">
      <c r="A16" s="23" t="s">
        <v>323</v>
      </c>
      <c r="B16" s="39">
        <v>0</v>
      </c>
      <c r="C16" s="40"/>
      <c r="D16" s="39">
        <v>0</v>
      </c>
      <c r="E16" s="40"/>
      <c r="F16" s="39">
        <v>0</v>
      </c>
      <c r="G16" s="40"/>
      <c r="H16" s="39">
        <v>0</v>
      </c>
      <c r="I16" s="40"/>
      <c r="J16" s="39">
        <v>0</v>
      </c>
      <c r="K16" s="40"/>
      <c r="L16" s="39">
        <v>0</v>
      </c>
      <c r="M16" s="40"/>
      <c r="N16" s="39">
        <v>0</v>
      </c>
      <c r="O16" s="40"/>
      <c r="P16" s="39">
        <v>0</v>
      </c>
      <c r="Q16" s="40"/>
      <c r="R16" s="39">
        <v>0</v>
      </c>
      <c r="S16" s="40"/>
      <c r="T16" s="39">
        <v>0</v>
      </c>
      <c r="U16" s="41"/>
      <c r="V16" s="39">
        <v>0</v>
      </c>
      <c r="W16" s="41"/>
      <c r="X16" s="39">
        <v>3202</v>
      </c>
      <c r="Y16" s="42"/>
      <c r="Z16" s="43">
        <v>271</v>
      </c>
      <c r="AA16" s="42">
        <v>110</v>
      </c>
      <c r="AB16" s="42">
        <v>0</v>
      </c>
      <c r="AC16" s="42">
        <v>0</v>
      </c>
      <c r="AD16" s="39">
        <v>381</v>
      </c>
      <c r="AE16" s="42"/>
      <c r="AF16" s="43">
        <v>0</v>
      </c>
      <c r="AG16" s="42">
        <v>1100</v>
      </c>
      <c r="AH16" s="42">
        <v>24790</v>
      </c>
      <c r="AI16" s="40">
        <v>810</v>
      </c>
      <c r="AJ16" s="39">
        <v>26700</v>
      </c>
      <c r="AK16" s="47"/>
      <c r="AL16" s="43">
        <v>854</v>
      </c>
      <c r="AM16" s="42">
        <v>11501</v>
      </c>
      <c r="AN16" s="42">
        <v>2331</v>
      </c>
      <c r="AO16" s="40">
        <v>550</v>
      </c>
      <c r="AP16" s="39">
        <v>15236</v>
      </c>
      <c r="AQ16" s="49"/>
      <c r="AR16" s="43">
        <v>170</v>
      </c>
      <c r="AS16" s="42">
        <v>1026</v>
      </c>
      <c r="AT16" s="40">
        <v>7866</v>
      </c>
      <c r="AU16" s="46">
        <v>9062</v>
      </c>
    </row>
    <row r="17" spans="1:47" ht="12" customHeight="1" x14ac:dyDescent="0.2">
      <c r="A17" s="23" t="s">
        <v>52</v>
      </c>
      <c r="B17" s="39">
        <v>0</v>
      </c>
      <c r="C17" s="40"/>
      <c r="D17" s="39">
        <v>0</v>
      </c>
      <c r="E17" s="40"/>
      <c r="F17" s="39">
        <v>0</v>
      </c>
      <c r="G17" s="40"/>
      <c r="H17" s="39">
        <v>0</v>
      </c>
      <c r="I17" s="40"/>
      <c r="J17" s="39">
        <v>0</v>
      </c>
      <c r="K17" s="40"/>
      <c r="L17" s="39">
        <v>0</v>
      </c>
      <c r="M17" s="40"/>
      <c r="N17" s="39">
        <v>0</v>
      </c>
      <c r="O17" s="40"/>
      <c r="P17" s="39">
        <v>0</v>
      </c>
      <c r="Q17" s="40"/>
      <c r="R17" s="39">
        <v>0</v>
      </c>
      <c r="S17" s="40"/>
      <c r="T17" s="39">
        <v>0</v>
      </c>
      <c r="U17" s="41"/>
      <c r="V17" s="39">
        <v>0</v>
      </c>
      <c r="W17" s="41"/>
      <c r="X17" s="39">
        <v>0</v>
      </c>
      <c r="Y17" s="42"/>
      <c r="Z17" s="43">
        <v>0</v>
      </c>
      <c r="AA17" s="42">
        <v>0</v>
      </c>
      <c r="AB17" s="42">
        <v>0</v>
      </c>
      <c r="AC17" s="42">
        <v>0</v>
      </c>
      <c r="AD17" s="39">
        <v>0</v>
      </c>
      <c r="AE17" s="42"/>
      <c r="AF17" s="43">
        <v>0</v>
      </c>
      <c r="AG17" s="42">
        <v>0</v>
      </c>
      <c r="AH17" s="42">
        <v>0</v>
      </c>
      <c r="AI17" s="40">
        <v>0</v>
      </c>
      <c r="AJ17" s="39">
        <v>0</v>
      </c>
      <c r="AK17" s="47"/>
      <c r="AL17" s="43">
        <v>-47545</v>
      </c>
      <c r="AM17" s="42">
        <v>0</v>
      </c>
      <c r="AN17" s="42">
        <v>0</v>
      </c>
      <c r="AO17" s="40">
        <v>0</v>
      </c>
      <c r="AP17" s="39">
        <v>-47545</v>
      </c>
      <c r="AQ17" s="49"/>
      <c r="AR17" s="43">
        <v>0</v>
      </c>
      <c r="AS17" s="42">
        <v>0</v>
      </c>
      <c r="AT17" s="40">
        <v>0</v>
      </c>
      <c r="AU17" s="46">
        <v>0</v>
      </c>
    </row>
    <row r="18" spans="1:47" ht="12" customHeight="1" x14ac:dyDescent="0.2">
      <c r="A18" s="23" t="s">
        <v>53</v>
      </c>
      <c r="B18" s="50">
        <v>0</v>
      </c>
      <c r="C18" s="40"/>
      <c r="D18" s="50">
        <v>0</v>
      </c>
      <c r="E18" s="40"/>
      <c r="F18" s="50">
        <v>0</v>
      </c>
      <c r="G18" s="40"/>
      <c r="H18" s="50">
        <v>0</v>
      </c>
      <c r="I18" s="40"/>
      <c r="J18" s="50">
        <v>0</v>
      </c>
      <c r="K18" s="40"/>
      <c r="L18" s="50">
        <v>0</v>
      </c>
      <c r="M18" s="40"/>
      <c r="N18" s="50">
        <v>0</v>
      </c>
      <c r="O18" s="40"/>
      <c r="P18" s="50">
        <v>0</v>
      </c>
      <c r="Q18" s="40"/>
      <c r="R18" s="50">
        <v>0</v>
      </c>
      <c r="S18" s="40"/>
      <c r="T18" s="50">
        <v>0</v>
      </c>
      <c r="U18" s="41"/>
      <c r="V18" s="50">
        <v>0</v>
      </c>
      <c r="W18" s="41"/>
      <c r="X18" s="50">
        <v>0</v>
      </c>
      <c r="Y18" s="42"/>
      <c r="Z18" s="52">
        <v>0</v>
      </c>
      <c r="AA18" s="51">
        <v>0</v>
      </c>
      <c r="AB18" s="51">
        <v>30841</v>
      </c>
      <c r="AC18" s="51">
        <v>0</v>
      </c>
      <c r="AD18" s="50">
        <v>30841</v>
      </c>
      <c r="AE18" s="42"/>
      <c r="AF18" s="52">
        <v>0</v>
      </c>
      <c r="AG18" s="51">
        <v>0</v>
      </c>
      <c r="AH18" s="51">
        <v>9556</v>
      </c>
      <c r="AI18" s="51">
        <v>0</v>
      </c>
      <c r="AJ18" s="50">
        <v>9556</v>
      </c>
      <c r="AK18" s="47"/>
      <c r="AL18" s="43">
        <v>0</v>
      </c>
      <c r="AM18" s="42">
        <v>0</v>
      </c>
      <c r="AN18" s="42">
        <v>0</v>
      </c>
      <c r="AO18" s="40">
        <v>0</v>
      </c>
      <c r="AP18" s="50">
        <v>0</v>
      </c>
      <c r="AQ18" s="49"/>
      <c r="AR18" s="43">
        <v>0</v>
      </c>
      <c r="AS18" s="42">
        <v>0</v>
      </c>
      <c r="AT18" s="40">
        <v>0</v>
      </c>
      <c r="AU18" s="46">
        <v>0</v>
      </c>
    </row>
    <row r="19" spans="1:47" ht="12" customHeight="1" x14ac:dyDescent="0.2">
      <c r="A19" s="23" t="s">
        <v>54</v>
      </c>
      <c r="B19" s="55">
        <f>B9+B11+B12+B13+B15+B16+B17+B18+B14</f>
        <v>55458</v>
      </c>
      <c r="C19" s="40"/>
      <c r="D19" s="55">
        <f>D9+D11+D12+D13+D15+D16+D17+D18+D14</f>
        <v>106552</v>
      </c>
      <c r="E19" s="40"/>
      <c r="F19" s="55">
        <f>F9+F11+F12+F13+F15+F16+F17+F18+F14</f>
        <v>133284</v>
      </c>
      <c r="G19" s="40"/>
      <c r="H19" s="55">
        <f>H9+H11+H12+H13+H15+H16+H17+H18+H14</f>
        <v>228728</v>
      </c>
      <c r="I19" s="40"/>
      <c r="J19" s="55">
        <f>J9+J11+J12+J13+J15+J16+J17+J18+J14</f>
        <v>359497</v>
      </c>
      <c r="K19" s="40"/>
      <c r="L19" s="55">
        <f>L9+L11+L12+L13+L15+L16+L17+L18+L14</f>
        <v>454244</v>
      </c>
      <c r="M19" s="40"/>
      <c r="N19" s="55">
        <f>N9+N11+N12+N13+N15+N16+N17+N18+N14</f>
        <v>593187</v>
      </c>
      <c r="O19" s="40"/>
      <c r="P19" s="55">
        <f>P9+P11+P12+P13+P15+P16+P17+P18+P14</f>
        <v>723929</v>
      </c>
      <c r="Q19" s="40"/>
      <c r="R19" s="55">
        <f>R9+R11+R12+R13+R15+R16+R17+R18+R14</f>
        <v>965095</v>
      </c>
      <c r="S19" s="40"/>
      <c r="T19" s="55">
        <f>T9+T11+T12+T13+T15+T16+T17+T18+T14</f>
        <v>1121354</v>
      </c>
      <c r="U19" s="41"/>
      <c r="V19" s="55">
        <f>V9+V11+V12+V13+V15+V16+V17+V18+V14</f>
        <v>1184322</v>
      </c>
      <c r="W19" s="41"/>
      <c r="X19" s="55">
        <v>1397882</v>
      </c>
      <c r="Y19" s="42"/>
      <c r="Z19" s="43">
        <v>363663</v>
      </c>
      <c r="AA19" s="42">
        <v>428665</v>
      </c>
      <c r="AB19" s="42">
        <v>454348</v>
      </c>
      <c r="AC19" s="42">
        <v>463175</v>
      </c>
      <c r="AD19" s="55">
        <v>1709851</v>
      </c>
      <c r="AE19" s="43"/>
      <c r="AF19" s="43">
        <v>471521</v>
      </c>
      <c r="AG19" s="42">
        <v>543146</v>
      </c>
      <c r="AH19" s="42">
        <v>592528</v>
      </c>
      <c r="AI19" s="42">
        <v>573912</v>
      </c>
      <c r="AJ19" s="39">
        <v>2181107</v>
      </c>
      <c r="AK19" s="47"/>
      <c r="AL19" s="44">
        <v>516671</v>
      </c>
      <c r="AM19" s="45">
        <v>689345</v>
      </c>
      <c r="AN19" s="45">
        <v>619442</v>
      </c>
      <c r="AO19" s="48">
        <v>609283</v>
      </c>
      <c r="AP19" s="55">
        <v>2434741</v>
      </c>
      <c r="AQ19" s="49"/>
      <c r="AR19" s="44">
        <v>594969</v>
      </c>
      <c r="AS19" s="45">
        <v>734952</v>
      </c>
      <c r="AT19" s="45">
        <f>SUM(AT9,AT11:AT17)</f>
        <v>632199</v>
      </c>
      <c r="AU19" s="57">
        <f>SUM(AU9,AU11:AU17)</f>
        <v>1962120</v>
      </c>
    </row>
    <row r="20" spans="1:47" ht="12" customHeight="1" x14ac:dyDescent="0.2">
      <c r="A20" s="58" t="s">
        <v>55</v>
      </c>
      <c r="B20" s="55">
        <f>B8-B19</f>
        <v>3326</v>
      </c>
      <c r="C20" s="42"/>
      <c r="D20" s="55">
        <f>D8-D19</f>
        <v>-15667</v>
      </c>
      <c r="E20" s="42"/>
      <c r="F20" s="55">
        <f>F8-F19</f>
        <v>18865</v>
      </c>
      <c r="G20" s="42"/>
      <c r="H20" s="55">
        <f>H8-H19</f>
        <v>27205</v>
      </c>
      <c r="I20" s="42"/>
      <c r="J20" s="55">
        <f>J8-J19</f>
        <v>41160</v>
      </c>
      <c r="K20" s="42"/>
      <c r="L20" s="55">
        <f>L8-L19</f>
        <v>61582</v>
      </c>
      <c r="M20" s="42"/>
      <c r="N20" s="55">
        <f>N8-N19</f>
        <v>76848</v>
      </c>
      <c r="O20" s="42"/>
      <c r="P20" s="55">
        <f>P8-P19</f>
        <v>93080</v>
      </c>
      <c r="Q20" s="42"/>
      <c r="R20" s="55">
        <f>R8-R19</f>
        <v>55174</v>
      </c>
      <c r="S20" s="42"/>
      <c r="T20" s="55">
        <f>T8-T19</f>
        <v>46124</v>
      </c>
      <c r="U20" s="42"/>
      <c r="V20" s="55">
        <f>V8-V19</f>
        <v>85914</v>
      </c>
      <c r="W20" s="42"/>
      <c r="X20" s="55">
        <v>96324</v>
      </c>
      <c r="Y20" s="42"/>
      <c r="Z20" s="44">
        <v>12085</v>
      </c>
      <c r="AA20" s="45">
        <v>67609</v>
      </c>
      <c r="AB20" s="45">
        <v>-17531</v>
      </c>
      <c r="AC20" s="48">
        <v>16030</v>
      </c>
      <c r="AD20" s="56">
        <v>78193</v>
      </c>
      <c r="AE20" s="42"/>
      <c r="AF20" s="44">
        <v>-27808</v>
      </c>
      <c r="AG20" s="45">
        <v>33705</v>
      </c>
      <c r="AH20" s="45">
        <v>-41943</v>
      </c>
      <c r="AI20" s="48">
        <v>-9656</v>
      </c>
      <c r="AJ20" s="56">
        <v>-45702</v>
      </c>
      <c r="AK20" s="47"/>
      <c r="AL20" s="44">
        <v>46613</v>
      </c>
      <c r="AM20" s="45">
        <v>72709</v>
      </c>
      <c r="AN20" s="45">
        <v>16627</v>
      </c>
      <c r="AO20" s="48">
        <v>21851</v>
      </c>
      <c r="AP20" s="55">
        <v>157800</v>
      </c>
      <c r="AQ20" s="49"/>
      <c r="AR20" s="44">
        <v>-5988</v>
      </c>
      <c r="AS20" s="45">
        <v>90615</v>
      </c>
      <c r="AT20" s="48">
        <v>29615</v>
      </c>
      <c r="AU20" s="46">
        <v>114242</v>
      </c>
    </row>
    <row r="21" spans="1:47" ht="12" customHeight="1" x14ac:dyDescent="0.2">
      <c r="A21" s="58" t="s">
        <v>56</v>
      </c>
      <c r="B21" s="39">
        <v>47</v>
      </c>
      <c r="C21" s="59"/>
      <c r="D21" s="39">
        <v>-78</v>
      </c>
      <c r="E21" s="59"/>
      <c r="F21" s="39">
        <v>2409</v>
      </c>
      <c r="G21" s="59"/>
      <c r="H21" s="39">
        <v>-45</v>
      </c>
      <c r="I21" s="59"/>
      <c r="J21" s="39">
        <v>427</v>
      </c>
      <c r="K21" s="59"/>
      <c r="L21" s="39">
        <v>-803</v>
      </c>
      <c r="M21" s="59"/>
      <c r="N21" s="39">
        <v>-1491</v>
      </c>
      <c r="O21" s="59"/>
      <c r="P21" s="39">
        <v>-2197</v>
      </c>
      <c r="Q21" s="59"/>
      <c r="R21" s="39">
        <v>2350</v>
      </c>
      <c r="S21" s="59"/>
      <c r="T21" s="39">
        <v>-63</v>
      </c>
      <c r="U21" s="59"/>
      <c r="V21" s="39">
        <v>-21630</v>
      </c>
      <c r="W21" s="59"/>
      <c r="X21" s="39">
        <v>20134</v>
      </c>
      <c r="Y21" s="42"/>
      <c r="Z21" s="43">
        <v>9242</v>
      </c>
      <c r="AA21" s="42">
        <v>7690</v>
      </c>
      <c r="AB21" s="42">
        <v>-9003</v>
      </c>
      <c r="AC21" s="40">
        <v>18169</v>
      </c>
      <c r="AD21" s="46">
        <v>26098</v>
      </c>
      <c r="AE21" s="42"/>
      <c r="AF21" s="43">
        <v>-2132</v>
      </c>
      <c r="AG21" s="42">
        <v>30549</v>
      </c>
      <c r="AH21" s="42">
        <v>-6582</v>
      </c>
      <c r="AI21" s="40">
        <v>-11473</v>
      </c>
      <c r="AJ21" s="46">
        <v>10362</v>
      </c>
      <c r="AK21" s="47"/>
      <c r="AL21" s="43">
        <v>-16312</v>
      </c>
      <c r="AM21" s="42">
        <v>-7732</v>
      </c>
      <c r="AN21" s="42">
        <v>-1558</v>
      </c>
      <c r="AO21" s="40">
        <v>4570</v>
      </c>
      <c r="AP21" s="39">
        <v>-21032</v>
      </c>
      <c r="AQ21" s="49"/>
      <c r="AR21" s="43">
        <v>10252</v>
      </c>
      <c r="AS21" s="42">
        <v>9629</v>
      </c>
      <c r="AT21" s="40">
        <v>-2495</v>
      </c>
      <c r="AU21" s="46">
        <v>17386</v>
      </c>
    </row>
    <row r="22" spans="1:47" ht="12" customHeight="1" x14ac:dyDescent="0.2">
      <c r="A22" s="58" t="s">
        <v>57</v>
      </c>
      <c r="B22" s="39">
        <v>-83</v>
      </c>
      <c r="C22" s="59"/>
      <c r="D22" s="39">
        <v>-390</v>
      </c>
      <c r="E22" s="59"/>
      <c r="F22" s="39">
        <v>-1256</v>
      </c>
      <c r="G22" s="59"/>
      <c r="H22" s="39">
        <f>4691-1828</f>
        <v>2863</v>
      </c>
      <c r="I22" s="59"/>
      <c r="J22" s="39">
        <f>4160-1655</f>
        <v>2505</v>
      </c>
      <c r="K22" s="59"/>
      <c r="L22" s="39">
        <f>1725-1401</f>
        <v>324</v>
      </c>
      <c r="M22" s="59"/>
      <c r="N22" s="39">
        <f>441-784</f>
        <v>-343</v>
      </c>
      <c r="O22" s="59"/>
      <c r="P22" s="39">
        <f>435-196</f>
        <v>239</v>
      </c>
      <c r="Q22" s="59"/>
      <c r="R22" s="39">
        <v>-1679</v>
      </c>
      <c r="S22" s="59"/>
      <c r="T22" s="39">
        <v>-5329</v>
      </c>
      <c r="U22" s="59"/>
      <c r="V22" s="39">
        <v>-7674</v>
      </c>
      <c r="W22" s="59"/>
      <c r="X22" s="39">
        <v>-16705</v>
      </c>
      <c r="Y22" s="42"/>
      <c r="Z22" s="43">
        <v>-8126</v>
      </c>
      <c r="AA22" s="42">
        <v>-10160</v>
      </c>
      <c r="AB22" s="42">
        <v>-10091</v>
      </c>
      <c r="AC22" s="40">
        <v>-9819</v>
      </c>
      <c r="AD22" s="46">
        <v>-38196</v>
      </c>
      <c r="AE22" s="42"/>
      <c r="AF22" s="43">
        <v>-9904</v>
      </c>
      <c r="AG22" s="42">
        <v>-9631</v>
      </c>
      <c r="AH22" s="42">
        <v>-11584</v>
      </c>
      <c r="AI22" s="40">
        <v>-12858</v>
      </c>
      <c r="AJ22" s="46">
        <v>-43977</v>
      </c>
      <c r="AK22" s="47"/>
      <c r="AL22" s="43">
        <v>-13082</v>
      </c>
      <c r="AM22" s="42">
        <v>-12529</v>
      </c>
      <c r="AN22" s="42">
        <v>-12652</v>
      </c>
      <c r="AO22" s="40">
        <v>-14780</v>
      </c>
      <c r="AP22" s="39">
        <v>-53043</v>
      </c>
      <c r="AQ22" s="49"/>
      <c r="AR22" s="43">
        <v>-13777</v>
      </c>
      <c r="AS22" s="42">
        <v>-16808</v>
      </c>
      <c r="AT22" s="40">
        <v>-16787</v>
      </c>
      <c r="AU22" s="46">
        <v>-47372</v>
      </c>
    </row>
    <row r="23" spans="1:47" ht="12" customHeight="1" x14ac:dyDescent="0.2">
      <c r="A23" s="58" t="s">
        <v>147</v>
      </c>
      <c r="B23" s="50">
        <v>0</v>
      </c>
      <c r="C23" s="42"/>
      <c r="D23" s="50">
        <v>0</v>
      </c>
      <c r="E23" s="42"/>
      <c r="F23" s="50">
        <v>0</v>
      </c>
      <c r="G23" s="42"/>
      <c r="H23" s="50">
        <v>0</v>
      </c>
      <c r="I23" s="42"/>
      <c r="J23" s="50">
        <v>0</v>
      </c>
      <c r="K23" s="42"/>
      <c r="L23" s="50">
        <v>0</v>
      </c>
      <c r="M23" s="42"/>
      <c r="N23" s="50">
        <v>0</v>
      </c>
      <c r="O23" s="42"/>
      <c r="P23" s="50">
        <v>0</v>
      </c>
      <c r="Q23" s="42"/>
      <c r="R23" s="50">
        <v>0</v>
      </c>
      <c r="S23" s="42"/>
      <c r="T23" s="50">
        <v>0</v>
      </c>
      <c r="U23" s="42"/>
      <c r="V23" s="50">
        <v>0</v>
      </c>
      <c r="W23" s="42"/>
      <c r="X23" s="50">
        <v>0</v>
      </c>
      <c r="Y23" s="42"/>
      <c r="Z23" s="52">
        <v>0</v>
      </c>
      <c r="AA23" s="51">
        <v>0</v>
      </c>
      <c r="AB23" s="51">
        <v>0</v>
      </c>
      <c r="AC23" s="53">
        <v>0</v>
      </c>
      <c r="AD23" s="54">
        <v>0</v>
      </c>
      <c r="AE23" s="42"/>
      <c r="AF23" s="52">
        <v>0</v>
      </c>
      <c r="AG23" s="51">
        <v>0</v>
      </c>
      <c r="AH23" s="51">
        <v>0</v>
      </c>
      <c r="AI23" s="53">
        <v>0</v>
      </c>
      <c r="AJ23" s="54">
        <v>0</v>
      </c>
      <c r="AK23" s="47"/>
      <c r="AL23" s="52">
        <v>0</v>
      </c>
      <c r="AM23" s="51">
        <v>0</v>
      </c>
      <c r="AN23" s="51">
        <v>0</v>
      </c>
      <c r="AO23" s="53">
        <v>-17359</v>
      </c>
      <c r="AP23" s="50">
        <v>-17359</v>
      </c>
      <c r="AQ23" s="49"/>
      <c r="AR23" s="43">
        <v>0</v>
      </c>
      <c r="AS23" s="42">
        <v>0</v>
      </c>
      <c r="AT23" s="40">
        <v>0</v>
      </c>
      <c r="AU23" s="54">
        <v>0</v>
      </c>
    </row>
    <row r="24" spans="1:47" ht="12" customHeight="1" x14ac:dyDescent="0.2">
      <c r="A24" s="58" t="s">
        <v>58</v>
      </c>
      <c r="B24" s="39">
        <v>3290</v>
      </c>
      <c r="C24" s="42"/>
      <c r="D24" s="39">
        <v>-16135</v>
      </c>
      <c r="E24" s="42"/>
      <c r="F24" s="39">
        <v>20018</v>
      </c>
      <c r="G24" s="42"/>
      <c r="H24" s="39">
        <v>30023</v>
      </c>
      <c r="I24" s="42"/>
      <c r="J24" s="39">
        <v>44092</v>
      </c>
      <c r="K24" s="42"/>
      <c r="L24" s="39">
        <v>61103</v>
      </c>
      <c r="M24" s="42"/>
      <c r="N24" s="39">
        <v>75014</v>
      </c>
      <c r="O24" s="42"/>
      <c r="P24" s="39">
        <v>91122</v>
      </c>
      <c r="Q24" s="42"/>
      <c r="R24" s="39">
        <v>55845</v>
      </c>
      <c r="S24" s="42"/>
      <c r="T24" s="39">
        <v>40732</v>
      </c>
      <c r="U24" s="42"/>
      <c r="V24" s="39">
        <v>56610</v>
      </c>
      <c r="W24" s="42"/>
      <c r="X24" s="39">
        <v>99753</v>
      </c>
      <c r="Y24" s="42"/>
      <c r="Z24" s="43">
        <v>13201</v>
      </c>
      <c r="AA24" s="42">
        <v>65139</v>
      </c>
      <c r="AB24" s="42">
        <v>-36625</v>
      </c>
      <c r="AC24" s="42">
        <v>24380</v>
      </c>
      <c r="AD24" s="39">
        <v>66095</v>
      </c>
      <c r="AE24" s="42"/>
      <c r="AF24" s="43">
        <v>-39844</v>
      </c>
      <c r="AG24" s="42">
        <v>54623</v>
      </c>
      <c r="AH24" s="42">
        <v>-60109</v>
      </c>
      <c r="AI24" s="42">
        <v>-33987</v>
      </c>
      <c r="AJ24" s="39">
        <v>-79317</v>
      </c>
      <c r="AK24" s="47"/>
      <c r="AL24" s="43">
        <v>17219</v>
      </c>
      <c r="AM24" s="42">
        <v>52448</v>
      </c>
      <c r="AN24" s="42">
        <v>2417</v>
      </c>
      <c r="AO24" s="40">
        <v>-5718</v>
      </c>
      <c r="AP24" s="39">
        <v>66366</v>
      </c>
      <c r="AQ24" s="49"/>
      <c r="AR24" s="44">
        <v>-9513</v>
      </c>
      <c r="AS24" s="45">
        <v>83436</v>
      </c>
      <c r="AT24" s="48">
        <v>10333</v>
      </c>
      <c r="AU24" s="46">
        <v>84256</v>
      </c>
    </row>
    <row r="25" spans="1:47" ht="12" customHeight="1" x14ac:dyDescent="0.2">
      <c r="A25" s="58" t="s">
        <v>59</v>
      </c>
      <c r="B25" s="39">
        <v>-150</v>
      </c>
      <c r="C25" s="42"/>
      <c r="D25" s="39">
        <v>84</v>
      </c>
      <c r="E25" s="42"/>
      <c r="F25" s="39">
        <v>783</v>
      </c>
      <c r="G25" s="42"/>
      <c r="H25" s="39">
        <v>2880</v>
      </c>
      <c r="I25" s="42"/>
      <c r="J25" s="39">
        <v>4261</v>
      </c>
      <c r="K25" s="42"/>
      <c r="L25" s="39">
        <v>5417</v>
      </c>
      <c r="M25" s="42"/>
      <c r="N25" s="39">
        <v>7273</v>
      </c>
      <c r="O25" s="42"/>
      <c r="P25" s="39">
        <v>9013</v>
      </c>
      <c r="Q25" s="42"/>
      <c r="R25" s="39">
        <v>11851</v>
      </c>
      <c r="S25" s="42"/>
      <c r="T25" s="39">
        <v>9387</v>
      </c>
      <c r="U25" s="42"/>
      <c r="V25" s="39">
        <v>10590</v>
      </c>
      <c r="W25" s="42"/>
      <c r="X25" s="39">
        <v>10441</v>
      </c>
      <c r="Y25" s="42"/>
      <c r="Z25" s="43">
        <v>3179</v>
      </c>
      <c r="AA25" s="42">
        <v>6148</v>
      </c>
      <c r="AB25" s="42">
        <v>-854</v>
      </c>
      <c r="AC25" s="42">
        <v>7211</v>
      </c>
      <c r="AD25" s="39">
        <v>15684</v>
      </c>
      <c r="AE25" s="42"/>
      <c r="AF25" s="43">
        <v>-9814</v>
      </c>
      <c r="AG25" s="42">
        <v>19601</v>
      </c>
      <c r="AH25" s="42">
        <v>-17431</v>
      </c>
      <c r="AI25" s="42">
        <v>526</v>
      </c>
      <c r="AJ25" s="39">
        <v>-7118</v>
      </c>
      <c r="AK25" s="47"/>
      <c r="AL25" s="43">
        <v>-6187</v>
      </c>
      <c r="AM25" s="42">
        <v>21825</v>
      </c>
      <c r="AN25" s="42">
        <v>4019</v>
      </c>
      <c r="AO25" s="40">
        <v>-79</v>
      </c>
      <c r="AP25" s="39">
        <v>19578</v>
      </c>
      <c r="AQ25" s="49"/>
      <c r="AR25" s="43">
        <v>5481</v>
      </c>
      <c r="AS25" s="42">
        <v>14399</v>
      </c>
      <c r="AT25" s="40">
        <v>4091</v>
      </c>
      <c r="AU25" s="46">
        <v>23971</v>
      </c>
    </row>
    <row r="26" spans="1:47" ht="12" customHeight="1" x14ac:dyDescent="0.2">
      <c r="A26" s="58" t="s">
        <v>60</v>
      </c>
      <c r="B26" s="50">
        <v>0</v>
      </c>
      <c r="C26" s="42"/>
      <c r="D26" s="50">
        <v>0</v>
      </c>
      <c r="E26" s="42"/>
      <c r="F26" s="50">
        <v>0</v>
      </c>
      <c r="G26" s="42"/>
      <c r="H26" s="50">
        <v>0</v>
      </c>
      <c r="I26" s="42"/>
      <c r="J26" s="50">
        <v>0</v>
      </c>
      <c r="K26" s="42"/>
      <c r="L26" s="50">
        <v>0</v>
      </c>
      <c r="M26" s="42"/>
      <c r="N26" s="50">
        <v>0</v>
      </c>
      <c r="O26" s="42"/>
      <c r="P26" s="50">
        <v>0</v>
      </c>
      <c r="Q26" s="42"/>
      <c r="R26" s="50">
        <v>0</v>
      </c>
      <c r="S26" s="42"/>
      <c r="T26" s="50">
        <v>1910</v>
      </c>
      <c r="U26" s="42"/>
      <c r="V26" s="50">
        <v>2704</v>
      </c>
      <c r="W26" s="42"/>
      <c r="X26" s="50">
        <v>0</v>
      </c>
      <c r="Y26" s="42"/>
      <c r="Z26" s="52">
        <v>0</v>
      </c>
      <c r="AA26" s="51">
        <v>0</v>
      </c>
      <c r="AB26" s="51">
        <v>0</v>
      </c>
      <c r="AC26" s="51">
        <v>0</v>
      </c>
      <c r="AD26" s="50">
        <v>0</v>
      </c>
      <c r="AE26" s="42"/>
      <c r="AF26" s="52">
        <v>0</v>
      </c>
      <c r="AG26" s="51">
        <v>0</v>
      </c>
      <c r="AH26" s="51">
        <v>0</v>
      </c>
      <c r="AI26" s="51">
        <v>0</v>
      </c>
      <c r="AJ26" s="50">
        <v>0</v>
      </c>
      <c r="AK26" s="47"/>
      <c r="AL26" s="52">
        <v>0</v>
      </c>
      <c r="AM26" s="51">
        <v>0</v>
      </c>
      <c r="AN26" s="51">
        <v>0</v>
      </c>
      <c r="AO26" s="53">
        <v>0</v>
      </c>
      <c r="AP26" s="50">
        <v>0</v>
      </c>
      <c r="AQ26" s="49"/>
      <c r="AR26" s="43">
        <v>0</v>
      </c>
      <c r="AS26" s="42">
        <v>0</v>
      </c>
      <c r="AT26" s="40">
        <v>0</v>
      </c>
      <c r="AU26" s="54">
        <v>0</v>
      </c>
    </row>
    <row r="27" spans="1:47" ht="12" customHeight="1" x14ac:dyDescent="0.2">
      <c r="A27" s="23" t="s">
        <v>61</v>
      </c>
      <c r="B27" s="39">
        <f>B24-B25</f>
        <v>3440</v>
      </c>
      <c r="C27" s="40"/>
      <c r="D27" s="39">
        <f>D24-D25</f>
        <v>-16219</v>
      </c>
      <c r="E27" s="40"/>
      <c r="F27" s="39">
        <f>F24-F25</f>
        <v>19235</v>
      </c>
      <c r="G27" s="40"/>
      <c r="H27" s="39">
        <f>H24-H25</f>
        <v>27143</v>
      </c>
      <c r="I27" s="40"/>
      <c r="J27" s="39">
        <f>J24-J25</f>
        <v>39831</v>
      </c>
      <c r="K27" s="40"/>
      <c r="L27" s="39">
        <f>L24-L25</f>
        <v>55686</v>
      </c>
      <c r="M27" s="40"/>
      <c r="N27" s="39">
        <f>N24-N25</f>
        <v>67741</v>
      </c>
      <c r="O27" s="40"/>
      <c r="P27" s="39">
        <f>P24-P25</f>
        <v>82109</v>
      </c>
      <c r="Q27" s="40"/>
      <c r="R27" s="39">
        <f>R24-R25</f>
        <v>43994</v>
      </c>
      <c r="S27" s="40"/>
      <c r="T27" s="39">
        <f>T24-T25-T26</f>
        <v>29435</v>
      </c>
      <c r="U27" s="41"/>
      <c r="V27" s="39">
        <f>V24-V25-V26</f>
        <v>43316</v>
      </c>
      <c r="W27" s="41"/>
      <c r="X27" s="39">
        <v>89312</v>
      </c>
      <c r="Y27" s="42"/>
      <c r="Z27" s="43">
        <v>10022</v>
      </c>
      <c r="AA27" s="42">
        <v>58991</v>
      </c>
      <c r="AB27" s="42">
        <v>-35771</v>
      </c>
      <c r="AC27" s="42">
        <v>17169</v>
      </c>
      <c r="AD27" s="39">
        <v>50411</v>
      </c>
      <c r="AE27" s="42"/>
      <c r="AF27" s="43">
        <v>-30030</v>
      </c>
      <c r="AG27" s="42">
        <v>35022</v>
      </c>
      <c r="AH27" s="42">
        <v>-42678</v>
      </c>
      <c r="AI27" s="42">
        <v>-34513</v>
      </c>
      <c r="AJ27" s="39">
        <v>-72199</v>
      </c>
      <c r="AK27" s="47"/>
      <c r="AL27" s="43">
        <v>23406</v>
      </c>
      <c r="AM27" s="42">
        <v>30623</v>
      </c>
      <c r="AN27" s="42">
        <v>-1602</v>
      </c>
      <c r="AO27" s="40">
        <v>-5639</v>
      </c>
      <c r="AP27" s="39">
        <v>46788</v>
      </c>
      <c r="AQ27" s="49"/>
      <c r="AR27" s="44">
        <v>-14994</v>
      </c>
      <c r="AS27" s="45">
        <v>69037</v>
      </c>
      <c r="AT27" s="48">
        <v>6242</v>
      </c>
      <c r="AU27" s="46">
        <v>60285</v>
      </c>
    </row>
    <row r="28" spans="1:47" ht="12" customHeight="1" x14ac:dyDescent="0.2">
      <c r="A28" s="23" t="s">
        <v>62</v>
      </c>
      <c r="B28" s="50">
        <v>0</v>
      </c>
      <c r="C28" s="40"/>
      <c r="D28" s="50">
        <v>0</v>
      </c>
      <c r="E28" s="40"/>
      <c r="F28" s="50">
        <v>0</v>
      </c>
      <c r="G28" s="25"/>
      <c r="H28" s="50">
        <v>0</v>
      </c>
      <c r="I28" s="40"/>
      <c r="J28" s="50">
        <v>0</v>
      </c>
      <c r="K28" s="40"/>
      <c r="L28" s="50">
        <v>0</v>
      </c>
      <c r="M28" s="40"/>
      <c r="N28" s="50">
        <v>0</v>
      </c>
      <c r="O28" s="40"/>
      <c r="P28" s="50">
        <v>0</v>
      </c>
      <c r="Q28" s="40"/>
      <c r="R28" s="50">
        <v>0</v>
      </c>
      <c r="S28" s="40"/>
      <c r="T28" s="50">
        <v>0</v>
      </c>
      <c r="U28" s="41"/>
      <c r="V28" s="24">
        <v>380</v>
      </c>
      <c r="W28" s="26"/>
      <c r="X28" s="24">
        <v>2900</v>
      </c>
      <c r="Y28" s="27"/>
      <c r="Z28" s="60">
        <v>749</v>
      </c>
      <c r="AA28" s="61">
        <v>328</v>
      </c>
      <c r="AB28" s="61">
        <v>3100</v>
      </c>
      <c r="AC28" s="61">
        <v>-239</v>
      </c>
      <c r="AD28" s="24">
        <v>3938</v>
      </c>
      <c r="AE28" s="30"/>
      <c r="AF28" s="60">
        <v>927</v>
      </c>
      <c r="AG28" s="61">
        <v>6</v>
      </c>
      <c r="AH28" s="61">
        <v>-256</v>
      </c>
      <c r="AI28" s="61">
        <v>-189</v>
      </c>
      <c r="AJ28" s="24">
        <v>488</v>
      </c>
      <c r="AK28" s="35"/>
      <c r="AL28" s="30">
        <v>-43</v>
      </c>
      <c r="AM28" s="27">
        <v>-688</v>
      </c>
      <c r="AN28" s="27">
        <v>-663</v>
      </c>
      <c r="AO28" s="25">
        <v>-1661</v>
      </c>
      <c r="AP28" s="24">
        <v>-3055</v>
      </c>
      <c r="AQ28" s="38"/>
      <c r="AR28" s="30">
        <v>355</v>
      </c>
      <c r="AS28" s="27">
        <v>-23</v>
      </c>
      <c r="AT28" s="25">
        <v>288</v>
      </c>
      <c r="AU28" s="62">
        <v>620</v>
      </c>
    </row>
    <row r="29" spans="1:47" ht="12" customHeight="1" x14ac:dyDescent="0.2">
      <c r="A29" s="23" t="s">
        <v>63</v>
      </c>
      <c r="B29" s="63">
        <v>414</v>
      </c>
      <c r="C29" s="25"/>
      <c r="D29" s="63">
        <v>-21032</v>
      </c>
      <c r="E29" s="25"/>
      <c r="F29" s="63">
        <v>19235</v>
      </c>
      <c r="G29" s="25"/>
      <c r="H29" s="63">
        <v>27143</v>
      </c>
      <c r="I29" s="25"/>
      <c r="J29" s="63">
        <v>39831</v>
      </c>
      <c r="K29" s="25"/>
      <c r="L29" s="63">
        <v>55686</v>
      </c>
      <c r="M29" s="25"/>
      <c r="N29" s="63">
        <v>67741</v>
      </c>
      <c r="O29" s="25"/>
      <c r="P29" s="63">
        <v>82109</v>
      </c>
      <c r="Q29" s="25"/>
      <c r="R29" s="63">
        <v>43994</v>
      </c>
      <c r="S29" s="25"/>
      <c r="T29" s="63">
        <f>T27-T28</f>
        <v>29435</v>
      </c>
      <c r="U29" s="26"/>
      <c r="V29" s="63">
        <f>V27+V28</f>
        <v>43696</v>
      </c>
      <c r="W29" s="26"/>
      <c r="X29" s="63">
        <v>92212</v>
      </c>
      <c r="Y29" s="27"/>
      <c r="Z29" s="30">
        <v>10771</v>
      </c>
      <c r="AA29" s="27">
        <v>59319</v>
      </c>
      <c r="AB29" s="27">
        <v>-32671</v>
      </c>
      <c r="AC29" s="27">
        <v>16930</v>
      </c>
      <c r="AD29" s="63">
        <v>54349</v>
      </c>
      <c r="AE29" s="30"/>
      <c r="AF29" s="30">
        <v>-29103</v>
      </c>
      <c r="AG29" s="27">
        <v>35028</v>
      </c>
      <c r="AH29" s="27">
        <v>-42934</v>
      </c>
      <c r="AI29" s="27">
        <v>-34702</v>
      </c>
      <c r="AJ29" s="63">
        <v>-71711</v>
      </c>
      <c r="AK29" s="35"/>
      <c r="AL29" s="31">
        <v>23363</v>
      </c>
      <c r="AM29" s="32">
        <v>29935</v>
      </c>
      <c r="AN29" s="32">
        <v>-2265</v>
      </c>
      <c r="AO29" s="36">
        <v>-7300</v>
      </c>
      <c r="AP29" s="63">
        <v>43733</v>
      </c>
      <c r="AQ29" s="38"/>
      <c r="AR29" s="31">
        <v>-14639</v>
      </c>
      <c r="AS29" s="32">
        <v>69014</v>
      </c>
      <c r="AT29" s="36">
        <v>6530</v>
      </c>
      <c r="AU29" s="64">
        <v>60905</v>
      </c>
    </row>
    <row r="30" spans="1:47" ht="12" customHeight="1" x14ac:dyDescent="0.2">
      <c r="A30" s="23" t="s">
        <v>64</v>
      </c>
      <c r="B30" s="65">
        <v>0.03</v>
      </c>
      <c r="C30" s="66"/>
      <c r="D30" s="65">
        <v>-1.85</v>
      </c>
      <c r="E30" s="66"/>
      <c r="F30" s="65">
        <v>0.45</v>
      </c>
      <c r="G30" s="66"/>
      <c r="H30" s="65">
        <v>0.6</v>
      </c>
      <c r="I30" s="66"/>
      <c r="J30" s="65">
        <v>0.87</v>
      </c>
      <c r="K30" s="66"/>
      <c r="L30" s="65">
        <v>1.25</v>
      </c>
      <c r="M30" s="66"/>
      <c r="N30" s="65">
        <v>1.49</v>
      </c>
      <c r="O30" s="66"/>
      <c r="P30" s="65">
        <v>1.83</v>
      </c>
      <c r="Q30" s="66"/>
      <c r="R30" s="65">
        <v>1.1299999999999999</v>
      </c>
      <c r="S30" s="66"/>
      <c r="T30" s="65">
        <v>0.85</v>
      </c>
      <c r="U30" s="67"/>
      <c r="V30" s="65">
        <v>1.28</v>
      </c>
      <c r="W30" s="67"/>
      <c r="X30" s="65">
        <v>2.73</v>
      </c>
      <c r="Y30" s="68"/>
      <c r="Z30" s="69">
        <v>0.32</v>
      </c>
      <c r="AA30" s="68">
        <v>1.81</v>
      </c>
      <c r="AB30" s="68">
        <v>-1.04</v>
      </c>
      <c r="AC30" s="68">
        <v>0.51</v>
      </c>
      <c r="AD30" s="65">
        <v>1.64</v>
      </c>
      <c r="AE30" s="69"/>
      <c r="AF30" s="69">
        <v>-0.92</v>
      </c>
      <c r="AG30" s="68">
        <v>1.07</v>
      </c>
      <c r="AH30" s="68">
        <v>-1.38</v>
      </c>
      <c r="AI30" s="68">
        <v>-1.1100000000000001</v>
      </c>
      <c r="AJ30" s="65">
        <v>-2.29</v>
      </c>
      <c r="AK30" s="70"/>
      <c r="AL30" s="69">
        <v>0.72</v>
      </c>
      <c r="AM30" s="68">
        <v>0.93</v>
      </c>
      <c r="AN30" s="68">
        <v>-7.0000000000000007E-2</v>
      </c>
      <c r="AO30" s="66">
        <v>-0.24</v>
      </c>
      <c r="AP30" s="65">
        <v>1.36</v>
      </c>
      <c r="AQ30" s="71"/>
      <c r="AR30" s="69">
        <v>-0.47</v>
      </c>
      <c r="AS30" s="68">
        <v>2.17</v>
      </c>
      <c r="AT30" s="66">
        <v>0.21</v>
      </c>
      <c r="AU30" s="72">
        <v>1.92</v>
      </c>
    </row>
    <row r="31" spans="1:47" ht="12" customHeight="1" x14ac:dyDescent="0.2">
      <c r="A31" s="23" t="s">
        <v>65</v>
      </c>
      <c r="B31" s="73">
        <v>12539644</v>
      </c>
      <c r="C31" s="74"/>
      <c r="D31" s="73">
        <v>11358575</v>
      </c>
      <c r="E31" s="74"/>
      <c r="F31" s="73">
        <v>42624689</v>
      </c>
      <c r="G31" s="74"/>
      <c r="H31" s="73">
        <v>45364257</v>
      </c>
      <c r="I31" s="74"/>
      <c r="J31" s="73">
        <v>46016364</v>
      </c>
      <c r="K31" s="74"/>
      <c r="L31" s="73">
        <v>44634191</v>
      </c>
      <c r="M31" s="74"/>
      <c r="N31" s="73">
        <v>45336561</v>
      </c>
      <c r="O31" s="74"/>
      <c r="P31" s="73">
        <v>44951199</v>
      </c>
      <c r="Q31" s="74"/>
      <c r="R31" s="73">
        <v>38953179</v>
      </c>
      <c r="S31" s="74"/>
      <c r="T31" s="73">
        <v>34472004</v>
      </c>
      <c r="U31" s="75"/>
      <c r="V31" s="73">
        <v>34239909</v>
      </c>
      <c r="W31" s="75"/>
      <c r="X31" s="73">
        <v>33816498</v>
      </c>
      <c r="Y31" s="76"/>
      <c r="Z31" s="77">
        <v>33757378</v>
      </c>
      <c r="AA31" s="78">
        <v>32735447</v>
      </c>
      <c r="AB31" s="78">
        <v>31343711</v>
      </c>
      <c r="AC31" s="78">
        <v>32996473</v>
      </c>
      <c r="AD31" s="73">
        <v>33049454</v>
      </c>
      <c r="AE31" s="79"/>
      <c r="AF31" s="77">
        <v>31570824</v>
      </c>
      <c r="AG31" s="78">
        <v>32614013</v>
      </c>
      <c r="AH31" s="78">
        <v>31103388</v>
      </c>
      <c r="AI31" s="78">
        <v>31195625</v>
      </c>
      <c r="AJ31" s="73">
        <v>31291581</v>
      </c>
      <c r="AK31" s="80"/>
      <c r="AL31" s="79">
        <v>32332162</v>
      </c>
      <c r="AM31" s="76">
        <v>32319022</v>
      </c>
      <c r="AN31" s="76">
        <v>30724018</v>
      </c>
      <c r="AO31" s="74">
        <v>30812113</v>
      </c>
      <c r="AP31" s="73">
        <v>32220401</v>
      </c>
      <c r="AQ31" s="81"/>
      <c r="AR31" s="79">
        <v>30883617</v>
      </c>
      <c r="AS31" s="76">
        <v>31820497</v>
      </c>
      <c r="AT31" s="74">
        <v>31514793</v>
      </c>
      <c r="AU31" s="82">
        <v>31781141</v>
      </c>
    </row>
    <row r="32" spans="1:47" ht="18" customHeight="1" x14ac:dyDescent="0.2">
      <c r="A32" s="83" t="s">
        <v>66</v>
      </c>
      <c r="B32" s="84"/>
      <c r="C32" s="85"/>
      <c r="D32" s="84"/>
      <c r="E32" s="85"/>
      <c r="F32" s="84"/>
      <c r="G32" s="85"/>
      <c r="H32" s="84"/>
      <c r="I32" s="85"/>
      <c r="J32" s="84"/>
      <c r="K32" s="85"/>
      <c r="L32" s="84"/>
      <c r="M32" s="85"/>
      <c r="N32" s="84"/>
      <c r="O32" s="85"/>
      <c r="P32" s="84"/>
      <c r="Q32" s="85"/>
      <c r="R32" s="84"/>
      <c r="S32" s="85"/>
      <c r="T32" s="84"/>
      <c r="U32" s="86"/>
      <c r="V32" s="84"/>
      <c r="W32" s="86"/>
      <c r="X32" s="84"/>
      <c r="Y32" s="87"/>
      <c r="Z32" s="88"/>
      <c r="AA32" s="89"/>
      <c r="AB32" s="89"/>
      <c r="AC32" s="89"/>
      <c r="AD32" s="84"/>
      <c r="AE32" s="87"/>
      <c r="AF32" s="88"/>
      <c r="AG32" s="89"/>
      <c r="AH32" s="89"/>
      <c r="AI32" s="89"/>
      <c r="AJ32" s="84"/>
      <c r="AK32" s="90"/>
      <c r="AL32" s="88"/>
      <c r="AM32" s="91"/>
      <c r="AN32" s="91"/>
      <c r="AO32" s="92"/>
      <c r="AP32" s="93"/>
      <c r="AQ32" s="38"/>
      <c r="AR32" s="88"/>
      <c r="AS32" s="91"/>
      <c r="AT32" s="92"/>
      <c r="AU32" s="93"/>
    </row>
    <row r="33" spans="1:47" ht="12" customHeight="1" x14ac:dyDescent="0.2">
      <c r="A33" s="23" t="s">
        <v>67</v>
      </c>
      <c r="B33" s="84">
        <f>B10/B8</f>
        <v>0.59449850299401197</v>
      </c>
      <c r="C33" s="85"/>
      <c r="D33" s="84">
        <f>D10/D8</f>
        <v>0.59808549265555377</v>
      </c>
      <c r="E33" s="85"/>
      <c r="F33" s="84">
        <f>F10/F8</f>
        <v>0.67230806643487628</v>
      </c>
      <c r="G33" s="85"/>
      <c r="H33" s="84">
        <f>H10/H8</f>
        <v>0.64845877632036508</v>
      </c>
      <c r="I33" s="85"/>
      <c r="J33" s="84">
        <f>J10/J8</f>
        <v>0.61532682568880614</v>
      </c>
      <c r="K33" s="85"/>
      <c r="L33" s="84">
        <f>L10/L8</f>
        <v>0.62789002493088752</v>
      </c>
      <c r="M33" s="85"/>
      <c r="N33" s="84">
        <f>N10/N8</f>
        <v>0.64151872663368337</v>
      </c>
      <c r="O33" s="85"/>
      <c r="P33" s="84">
        <f>P10/P8</f>
        <v>0.64773215472534573</v>
      </c>
      <c r="Q33" s="85"/>
      <c r="R33" s="84">
        <f>R10/R8</f>
        <v>0.65185161952387072</v>
      </c>
      <c r="S33" s="85"/>
      <c r="T33" s="84">
        <f>T10/T8</f>
        <v>0.65713015577167189</v>
      </c>
      <c r="U33" s="86"/>
      <c r="V33" s="84">
        <f>V10/V8</f>
        <v>0.64487465321404847</v>
      </c>
      <c r="W33" s="86"/>
      <c r="X33" s="84">
        <v>0.61899999999999999</v>
      </c>
      <c r="Y33" s="87"/>
      <c r="Z33" s="94">
        <v>0.58199999999999996</v>
      </c>
      <c r="AA33" s="87">
        <v>0.60199999999999998</v>
      </c>
      <c r="AB33" s="87">
        <v>0.54900000000000004</v>
      </c>
      <c r="AC33" s="87">
        <v>0.53700000000000003</v>
      </c>
      <c r="AD33" s="84">
        <v>0.56699999999999995</v>
      </c>
      <c r="AE33" s="87"/>
      <c r="AF33" s="94">
        <v>0.52</v>
      </c>
      <c r="AG33" s="87">
        <v>0.52100000000000002</v>
      </c>
      <c r="AH33" s="87">
        <v>0.51200000000000001</v>
      </c>
      <c r="AI33" s="87">
        <v>0.505</v>
      </c>
      <c r="AJ33" s="84">
        <v>0.51400000000000001</v>
      </c>
      <c r="AK33" s="95"/>
      <c r="AL33" s="94">
        <v>0.496</v>
      </c>
      <c r="AM33" s="87">
        <v>0.52700000000000002</v>
      </c>
      <c r="AN33" s="87">
        <v>0.498</v>
      </c>
      <c r="AO33" s="85">
        <v>0.498</v>
      </c>
      <c r="AP33" s="96">
        <v>0.50600000000000001</v>
      </c>
      <c r="AQ33" s="97"/>
      <c r="AR33" s="94">
        <v>0.48599999999999999</v>
      </c>
      <c r="AS33" s="87">
        <v>0.502</v>
      </c>
      <c r="AT33" s="85">
        <v>0.48199999999999998</v>
      </c>
      <c r="AU33" s="96">
        <v>0.49099999999999999</v>
      </c>
    </row>
    <row r="34" spans="1:47" ht="12" customHeight="1" x14ac:dyDescent="0.2">
      <c r="A34" s="23" t="s">
        <v>324</v>
      </c>
      <c r="B34" s="84">
        <v>0.38300000000000001</v>
      </c>
      <c r="C34" s="85"/>
      <c r="D34" s="84">
        <v>0.45</v>
      </c>
      <c r="E34" s="85"/>
      <c r="F34" s="84">
        <v>0.42099999999999999</v>
      </c>
      <c r="G34" s="85"/>
      <c r="H34" s="84">
        <v>0.4</v>
      </c>
      <c r="I34" s="85"/>
      <c r="J34" s="84">
        <v>0.41299999999999998</v>
      </c>
      <c r="K34" s="85"/>
      <c r="L34" s="84">
        <v>0.40500000000000003</v>
      </c>
      <c r="M34" s="85"/>
      <c r="N34" s="84">
        <v>0.40500000000000003</v>
      </c>
      <c r="O34" s="85"/>
      <c r="P34" s="84">
        <v>0.40500000000000003</v>
      </c>
      <c r="Q34" s="85"/>
      <c r="R34" s="84">
        <v>0.38200000000000001</v>
      </c>
      <c r="S34" s="85"/>
      <c r="T34" s="84">
        <v>0.39100000000000001</v>
      </c>
      <c r="U34" s="86"/>
      <c r="V34" s="84">
        <v>0.41499999999999998</v>
      </c>
      <c r="W34" s="86"/>
      <c r="X34" s="84">
        <v>0.41</v>
      </c>
      <c r="Y34" s="87"/>
      <c r="Z34" s="94">
        <v>0.378</v>
      </c>
      <c r="AA34" s="87">
        <v>0.41299999999999998</v>
      </c>
      <c r="AB34" s="87">
        <v>0.36299999999999999</v>
      </c>
      <c r="AC34" s="87">
        <v>0.36099999999999999</v>
      </c>
      <c r="AD34" s="84">
        <v>0.379</v>
      </c>
      <c r="AE34" s="87"/>
      <c r="AF34" s="94">
        <v>0.32500000000000001</v>
      </c>
      <c r="AG34" s="87">
        <v>0.34100000000000003</v>
      </c>
      <c r="AH34" s="87">
        <v>0.314</v>
      </c>
      <c r="AI34" s="87">
        <v>0.32900000000000001</v>
      </c>
      <c r="AJ34" s="84">
        <v>0.32800000000000001</v>
      </c>
      <c r="AK34" s="95"/>
      <c r="AL34" s="94">
        <v>0.31</v>
      </c>
      <c r="AM34" s="87">
        <v>0.34300000000000003</v>
      </c>
      <c r="AN34" s="87">
        <v>0.312</v>
      </c>
      <c r="AO34" s="85">
        <v>0.32600000000000001</v>
      </c>
      <c r="AP34" s="96">
        <v>0.32400000000000001</v>
      </c>
      <c r="AQ34" s="97"/>
      <c r="AR34" s="94">
        <v>0.27700000000000002</v>
      </c>
      <c r="AS34" s="87">
        <v>0.32300000000000001</v>
      </c>
      <c r="AT34" s="85">
        <v>0.318</v>
      </c>
      <c r="AU34" s="96">
        <v>0.308</v>
      </c>
    </row>
    <row r="35" spans="1:47" ht="12" customHeight="1" x14ac:dyDescent="0.2">
      <c r="A35" s="23" t="s">
        <v>68</v>
      </c>
      <c r="B35" s="84">
        <f>B20/B8</f>
        <v>5.6580021774632554E-2</v>
      </c>
      <c r="C35" s="85"/>
      <c r="D35" s="84">
        <f>D20/D8</f>
        <v>-0.17238268141057381</v>
      </c>
      <c r="E35" s="85"/>
      <c r="F35" s="84">
        <f>F20/F8</f>
        <v>0.12399029898323354</v>
      </c>
      <c r="G35" s="85"/>
      <c r="H35" s="84">
        <f>H20/H8</f>
        <v>0.10629735125990006</v>
      </c>
      <c r="I35" s="85"/>
      <c r="J35" s="84">
        <f>J20/J8</f>
        <v>0.10273126389904581</v>
      </c>
      <c r="K35" s="85"/>
      <c r="L35" s="84">
        <f>L20/L8</f>
        <v>0.11938521904673281</v>
      </c>
      <c r="M35" s="85"/>
      <c r="N35" s="84">
        <f>N20/N8</f>
        <v>0.11469251606259374</v>
      </c>
      <c r="O35" s="85"/>
      <c r="P35" s="84">
        <f>P20/P8</f>
        <v>0.1139277535498385</v>
      </c>
      <c r="Q35" s="85"/>
      <c r="R35" s="84">
        <f>R20/R8</f>
        <v>5.4077895143339647E-2</v>
      </c>
      <c r="S35" s="85"/>
      <c r="T35" s="84">
        <f>T20/T8</f>
        <v>3.9507382580228491E-2</v>
      </c>
      <c r="U35" s="86"/>
      <c r="V35" s="84">
        <f>V20/V8</f>
        <v>6.7636250271603068E-2</v>
      </c>
      <c r="W35" s="86"/>
      <c r="X35" s="84">
        <v>6.4000000000000001E-2</v>
      </c>
      <c r="Y35" s="87"/>
      <c r="Z35" s="94">
        <v>3.2000000000000001E-2</v>
      </c>
      <c r="AA35" s="87">
        <v>0.13600000000000001</v>
      </c>
      <c r="AB35" s="87">
        <v>-0.04</v>
      </c>
      <c r="AC35" s="87">
        <v>3.3000000000000002E-2</v>
      </c>
      <c r="AD35" s="84">
        <v>4.3999999999999997E-2</v>
      </c>
      <c r="AE35" s="87"/>
      <c r="AF35" s="94">
        <v>-6.3E-2</v>
      </c>
      <c r="AG35" s="87">
        <v>5.8000000000000003E-2</v>
      </c>
      <c r="AH35" s="87">
        <v>-7.5999999999999998E-2</v>
      </c>
      <c r="AI35" s="87">
        <v>-1.7000000000000001E-2</v>
      </c>
      <c r="AJ35" s="84">
        <v>-2.1000000000000001E-2</v>
      </c>
      <c r="AK35" s="95"/>
      <c r="AL35" s="94">
        <v>8.3000000000000004E-2</v>
      </c>
      <c r="AM35" s="87">
        <v>9.5000000000000001E-2</v>
      </c>
      <c r="AN35" s="87">
        <v>2.5999999999999999E-2</v>
      </c>
      <c r="AO35" s="85">
        <v>3.5000000000000003E-2</v>
      </c>
      <c r="AP35" s="96">
        <v>6.0999999999999999E-2</v>
      </c>
      <c r="AQ35" s="97"/>
      <c r="AR35" s="94">
        <v>-0.01</v>
      </c>
      <c r="AS35" s="87">
        <v>0.11</v>
      </c>
      <c r="AT35" s="85">
        <v>4.4999999999999998E-2</v>
      </c>
      <c r="AU35" s="96">
        <v>5.5E-2</v>
      </c>
    </row>
    <row r="36" spans="1:47" ht="12" customHeight="1" x14ac:dyDescent="0.2">
      <c r="A36" s="23" t="s">
        <v>69</v>
      </c>
      <c r="B36" s="98">
        <f>B27/B8</f>
        <v>5.8519324986390855E-2</v>
      </c>
      <c r="C36" s="85"/>
      <c r="D36" s="98">
        <f>D27/D8</f>
        <v>-0.17845629091709303</v>
      </c>
      <c r="E36" s="85"/>
      <c r="F36" s="98">
        <f>F27/F8</f>
        <v>0.12642212567943267</v>
      </c>
      <c r="G36" s="85"/>
      <c r="H36" s="98">
        <f>H27/H8</f>
        <v>0.10605510035829689</v>
      </c>
      <c r="I36" s="85"/>
      <c r="J36" s="98">
        <f>J27/J8</f>
        <v>9.94142121565329E-2</v>
      </c>
      <c r="K36" s="85"/>
      <c r="L36" s="98">
        <f>L27/L8</f>
        <v>0.1079550080841214</v>
      </c>
      <c r="M36" s="85"/>
      <c r="N36" s="98">
        <f>N27/N8</f>
        <v>0.10110068876998962</v>
      </c>
      <c r="O36" s="85"/>
      <c r="P36" s="98">
        <f>P27/P8</f>
        <v>0.10049950490141479</v>
      </c>
      <c r="Q36" s="85"/>
      <c r="R36" s="98">
        <f>R27/R8</f>
        <v>4.3120000705696243E-2</v>
      </c>
      <c r="S36" s="85"/>
      <c r="T36" s="98">
        <f>T27/T8</f>
        <v>2.5212466530418559E-2</v>
      </c>
      <c r="U36" s="86"/>
      <c r="V36" s="98">
        <f>V27/V8</f>
        <v>3.4100749781930284E-2</v>
      </c>
      <c r="W36" s="86"/>
      <c r="X36" s="98">
        <v>0.06</v>
      </c>
      <c r="Y36" s="87"/>
      <c r="Z36" s="99">
        <v>2.7E-2</v>
      </c>
      <c r="AA36" s="100">
        <v>0.11899999999999999</v>
      </c>
      <c r="AB36" s="100">
        <v>-8.2000000000000003E-2</v>
      </c>
      <c r="AC36" s="100">
        <v>3.5999999999999997E-2</v>
      </c>
      <c r="AD36" s="98">
        <v>2.8000000000000001E-2</v>
      </c>
      <c r="AE36" s="87"/>
      <c r="AF36" s="99">
        <v>-6.8000000000000005E-2</v>
      </c>
      <c r="AG36" s="100">
        <v>6.0999999999999999E-2</v>
      </c>
      <c r="AH36" s="100">
        <v>-7.8E-2</v>
      </c>
      <c r="AI36" s="100">
        <v>-6.2E-2</v>
      </c>
      <c r="AJ36" s="98">
        <v>-3.4000000000000002E-2</v>
      </c>
      <c r="AK36" s="95"/>
      <c r="AL36" s="99">
        <v>4.1000000000000002E-2</v>
      </c>
      <c r="AM36" s="100">
        <v>3.9E-2</v>
      </c>
      <c r="AN36" s="100">
        <v>-4.0000000000000001E-3</v>
      </c>
      <c r="AO36" s="101">
        <v>-1.2E-2</v>
      </c>
      <c r="AP36" s="102">
        <v>1.7000000000000001E-2</v>
      </c>
      <c r="AQ36" s="97"/>
      <c r="AR36" s="99">
        <v>-2.5000000000000001E-2</v>
      </c>
      <c r="AS36" s="100">
        <v>8.4000000000000005E-2</v>
      </c>
      <c r="AT36" s="101">
        <v>0.01</v>
      </c>
      <c r="AU36" s="102">
        <v>2.9000000000000001E-2</v>
      </c>
    </row>
    <row r="37" spans="1:47" ht="70.5" customHeight="1" x14ac:dyDescent="0.2">
      <c r="A37" s="731" t="s">
        <v>325</v>
      </c>
      <c r="B37" s="732"/>
      <c r="C37" s="733"/>
      <c r="D37" s="732"/>
      <c r="E37" s="733"/>
      <c r="F37" s="732"/>
      <c r="G37" s="733"/>
      <c r="H37" s="732"/>
      <c r="I37" s="733"/>
      <c r="J37" s="732"/>
      <c r="K37" s="733"/>
      <c r="L37" s="732"/>
      <c r="M37" s="733"/>
      <c r="N37" s="732"/>
      <c r="O37" s="733"/>
      <c r="P37" s="732"/>
      <c r="Q37" s="733"/>
      <c r="R37" s="732"/>
      <c r="S37" s="733"/>
      <c r="T37" s="732"/>
      <c r="U37" s="730"/>
      <c r="V37" s="732"/>
      <c r="W37" s="730"/>
      <c r="X37" s="732"/>
      <c r="Y37" s="733"/>
      <c r="Z37" s="734"/>
      <c r="AA37" s="734"/>
      <c r="AB37" s="734"/>
      <c r="AC37" s="735"/>
      <c r="AD37" s="732"/>
      <c r="AE37" s="733"/>
      <c r="AF37" s="734"/>
      <c r="AG37" s="734"/>
      <c r="AH37" s="734"/>
      <c r="AI37" s="735"/>
      <c r="AJ37" s="732"/>
      <c r="AK37" s="733"/>
      <c r="AL37" s="733"/>
      <c r="AM37" s="733"/>
      <c r="AN37" s="730"/>
      <c r="AO37" s="730"/>
      <c r="AP37" s="734"/>
      <c r="AQ37" s="730"/>
      <c r="AR37" s="730"/>
      <c r="AS37" s="4"/>
      <c r="AT37" s="4"/>
      <c r="AU37" s="4"/>
    </row>
    <row r="38" spans="1:47" ht="12" customHeight="1" x14ac:dyDescent="0.2">
      <c r="A38" s="23" t="s">
        <v>70</v>
      </c>
      <c r="B38" s="103" t="s">
        <v>71</v>
      </c>
      <c r="C38" s="26"/>
      <c r="D38" s="104" t="s">
        <v>71</v>
      </c>
      <c r="E38" s="26"/>
      <c r="F38" s="105">
        <v>79</v>
      </c>
      <c r="G38" s="26"/>
      <c r="H38" s="105">
        <v>427</v>
      </c>
      <c r="I38" s="26"/>
      <c r="J38" s="105">
        <v>755</v>
      </c>
      <c r="K38" s="26"/>
      <c r="L38" s="105">
        <v>745</v>
      </c>
      <c r="M38" s="26"/>
      <c r="N38" s="105">
        <v>840</v>
      </c>
      <c r="O38" s="26"/>
      <c r="P38" s="105">
        <v>686</v>
      </c>
      <c r="Q38" s="26"/>
      <c r="R38" s="105">
        <v>329</v>
      </c>
      <c r="S38" s="26"/>
      <c r="T38" s="105">
        <v>398</v>
      </c>
      <c r="U38" s="26"/>
      <c r="V38" s="105">
        <v>251</v>
      </c>
      <c r="W38" s="26"/>
      <c r="X38" s="93">
        <v>78</v>
      </c>
      <c r="Y38" s="27"/>
      <c r="Z38" s="31">
        <v>26</v>
      </c>
      <c r="AA38" s="32">
        <v>28</v>
      </c>
      <c r="AB38" s="32">
        <v>3</v>
      </c>
      <c r="AC38" s="32">
        <v>15</v>
      </c>
      <c r="AD38" s="106">
        <v>72</v>
      </c>
      <c r="AE38" s="27"/>
      <c r="AF38" s="31">
        <v>43</v>
      </c>
      <c r="AG38" s="32">
        <v>75</v>
      </c>
      <c r="AH38" s="32">
        <v>91</v>
      </c>
      <c r="AI38" s="32">
        <v>80</v>
      </c>
      <c r="AJ38" s="106">
        <v>289</v>
      </c>
      <c r="AK38" s="35"/>
      <c r="AL38" s="31">
        <v>40</v>
      </c>
      <c r="AM38" s="32">
        <v>95</v>
      </c>
      <c r="AN38" s="32">
        <v>105</v>
      </c>
      <c r="AO38" s="36">
        <v>121</v>
      </c>
      <c r="AP38" s="93">
        <v>361</v>
      </c>
      <c r="AQ38" s="38"/>
      <c r="AR38" s="31">
        <v>115</v>
      </c>
      <c r="AS38" s="32">
        <v>163</v>
      </c>
      <c r="AT38" s="36">
        <v>42</v>
      </c>
      <c r="AU38" s="93">
        <v>320</v>
      </c>
    </row>
    <row r="39" spans="1:47" ht="12" customHeight="1" x14ac:dyDescent="0.2">
      <c r="A39" s="23" t="s">
        <v>72</v>
      </c>
      <c r="B39" s="107" t="s">
        <v>71</v>
      </c>
      <c r="C39" s="41"/>
      <c r="D39" s="108" t="s">
        <v>71</v>
      </c>
      <c r="E39" s="41"/>
      <c r="F39" s="109">
        <v>596</v>
      </c>
      <c r="G39" s="41"/>
      <c r="H39" s="109">
        <v>2184</v>
      </c>
      <c r="I39" s="41"/>
      <c r="J39" s="109">
        <v>4108</v>
      </c>
      <c r="K39" s="41"/>
      <c r="L39" s="109">
        <v>5053</v>
      </c>
      <c r="M39" s="41"/>
      <c r="N39" s="109">
        <v>5790</v>
      </c>
      <c r="O39" s="41"/>
      <c r="P39" s="109">
        <v>4178</v>
      </c>
      <c r="Q39" s="41"/>
      <c r="R39" s="109">
        <v>5171</v>
      </c>
      <c r="S39" s="41"/>
      <c r="T39" s="109">
        <v>9209</v>
      </c>
      <c r="U39" s="41"/>
      <c r="V39" s="109">
        <v>7041</v>
      </c>
      <c r="W39" s="41"/>
      <c r="X39" s="46">
        <v>4139</v>
      </c>
      <c r="Y39" s="42"/>
      <c r="Z39" s="43">
        <v>1330</v>
      </c>
      <c r="AA39" s="42">
        <v>1422</v>
      </c>
      <c r="AB39" s="42">
        <v>1606</v>
      </c>
      <c r="AC39" s="42">
        <v>1534</v>
      </c>
      <c r="AD39" s="39">
        <v>5892</v>
      </c>
      <c r="AE39" s="42"/>
      <c r="AF39" s="43">
        <v>2325</v>
      </c>
      <c r="AG39" s="42">
        <v>3118</v>
      </c>
      <c r="AH39" s="42">
        <v>1123</v>
      </c>
      <c r="AI39" s="42">
        <v>2158</v>
      </c>
      <c r="AJ39" s="39">
        <v>8724</v>
      </c>
      <c r="AK39" s="47"/>
      <c r="AL39" s="43">
        <v>1856</v>
      </c>
      <c r="AM39" s="42">
        <v>2818</v>
      </c>
      <c r="AN39" s="42">
        <v>3242</v>
      </c>
      <c r="AO39" s="40">
        <v>2664</v>
      </c>
      <c r="AP39" s="46">
        <v>10580</v>
      </c>
      <c r="AQ39" s="49"/>
      <c r="AR39" s="43">
        <v>2208</v>
      </c>
      <c r="AS39" s="42">
        <v>-1528</v>
      </c>
      <c r="AT39" s="40">
        <v>1320</v>
      </c>
      <c r="AU39" s="46">
        <v>2000</v>
      </c>
    </row>
    <row r="40" spans="1:47" ht="12" customHeight="1" x14ac:dyDescent="0.2">
      <c r="A40" s="23" t="s">
        <v>73</v>
      </c>
      <c r="B40" s="107" t="s">
        <v>71</v>
      </c>
      <c r="C40" s="41"/>
      <c r="D40" s="108" t="s">
        <v>71</v>
      </c>
      <c r="E40" s="41"/>
      <c r="F40" s="109">
        <v>159</v>
      </c>
      <c r="G40" s="41"/>
      <c r="H40" s="109">
        <v>3176</v>
      </c>
      <c r="I40" s="41"/>
      <c r="J40" s="109">
        <v>3722</v>
      </c>
      <c r="K40" s="41"/>
      <c r="L40" s="109">
        <v>4021</v>
      </c>
      <c r="M40" s="41"/>
      <c r="N40" s="109">
        <v>4965</v>
      </c>
      <c r="O40" s="41"/>
      <c r="P40" s="109">
        <v>3841</v>
      </c>
      <c r="Q40" s="41"/>
      <c r="R40" s="109">
        <v>2692</v>
      </c>
      <c r="S40" s="41"/>
      <c r="T40" s="109">
        <v>6354</v>
      </c>
      <c r="U40" s="41"/>
      <c r="V40" s="109">
        <v>5082</v>
      </c>
      <c r="W40" s="41"/>
      <c r="X40" s="46">
        <v>1952</v>
      </c>
      <c r="Y40" s="42"/>
      <c r="Z40" s="43">
        <v>411</v>
      </c>
      <c r="AA40" s="42">
        <v>425</v>
      </c>
      <c r="AB40" s="42">
        <v>387</v>
      </c>
      <c r="AC40" s="42">
        <v>368</v>
      </c>
      <c r="AD40" s="39">
        <v>1591</v>
      </c>
      <c r="AE40" s="42"/>
      <c r="AF40" s="43">
        <v>820</v>
      </c>
      <c r="AG40" s="42">
        <v>1480</v>
      </c>
      <c r="AH40" s="42">
        <v>1242</v>
      </c>
      <c r="AI40" s="42">
        <v>1315</v>
      </c>
      <c r="AJ40" s="39">
        <v>4857</v>
      </c>
      <c r="AK40" s="47"/>
      <c r="AL40" s="43">
        <v>985</v>
      </c>
      <c r="AM40" s="42">
        <v>1858</v>
      </c>
      <c r="AN40" s="42">
        <v>2138</v>
      </c>
      <c r="AO40" s="40">
        <v>1702</v>
      </c>
      <c r="AP40" s="46">
        <v>6683</v>
      </c>
      <c r="AQ40" s="49"/>
      <c r="AR40" s="43">
        <v>1363</v>
      </c>
      <c r="AS40" s="42">
        <v>-1877</v>
      </c>
      <c r="AT40" s="40">
        <v>1187</v>
      </c>
      <c r="AU40" s="46">
        <v>673</v>
      </c>
    </row>
    <row r="41" spans="1:47" ht="12" customHeight="1" x14ac:dyDescent="0.2">
      <c r="A41" s="23" t="s">
        <v>74</v>
      </c>
      <c r="B41" s="107" t="s">
        <v>71</v>
      </c>
      <c r="C41" s="41"/>
      <c r="D41" s="108" t="s">
        <v>71</v>
      </c>
      <c r="E41" s="41"/>
      <c r="F41" s="109">
        <v>4016</v>
      </c>
      <c r="G41" s="41"/>
      <c r="H41" s="109">
        <v>2978</v>
      </c>
      <c r="I41" s="41"/>
      <c r="J41" s="109">
        <v>6162</v>
      </c>
      <c r="K41" s="41"/>
      <c r="L41" s="109">
        <v>9654</v>
      </c>
      <c r="M41" s="41"/>
      <c r="N41" s="109">
        <v>10785</v>
      </c>
      <c r="O41" s="41"/>
      <c r="P41" s="109">
        <v>12972</v>
      </c>
      <c r="Q41" s="41"/>
      <c r="R41" s="109">
        <v>17221</v>
      </c>
      <c r="S41" s="41"/>
      <c r="T41" s="109">
        <v>16967</v>
      </c>
      <c r="U41" s="41"/>
      <c r="V41" s="109">
        <v>15412</v>
      </c>
      <c r="W41" s="41"/>
      <c r="X41" s="46">
        <v>17906</v>
      </c>
      <c r="Y41" s="42"/>
      <c r="Z41" s="43">
        <v>4423</v>
      </c>
      <c r="AA41" s="42">
        <v>4191</v>
      </c>
      <c r="AB41" s="42">
        <v>3957</v>
      </c>
      <c r="AC41" s="42">
        <v>3702</v>
      </c>
      <c r="AD41" s="39">
        <v>16273</v>
      </c>
      <c r="AE41" s="42"/>
      <c r="AF41" s="43">
        <v>8383</v>
      </c>
      <c r="AG41" s="42">
        <v>6604</v>
      </c>
      <c r="AH41" s="42">
        <v>4084</v>
      </c>
      <c r="AI41" s="42">
        <v>9429</v>
      </c>
      <c r="AJ41" s="39">
        <v>28500</v>
      </c>
      <c r="AK41" s="47"/>
      <c r="AL41" s="43">
        <v>3928</v>
      </c>
      <c r="AM41" s="42">
        <v>8037</v>
      </c>
      <c r="AN41" s="42">
        <v>7289</v>
      </c>
      <c r="AO41" s="40">
        <v>12261</v>
      </c>
      <c r="AP41" s="46">
        <v>31515</v>
      </c>
      <c r="AQ41" s="49"/>
      <c r="AR41" s="43">
        <v>5230</v>
      </c>
      <c r="AS41" s="42">
        <v>522</v>
      </c>
      <c r="AT41" s="40">
        <v>1955</v>
      </c>
      <c r="AU41" s="46">
        <v>7707</v>
      </c>
    </row>
    <row r="42" spans="1:47" ht="12" customHeight="1" x14ac:dyDescent="0.2">
      <c r="A42" s="23" t="s">
        <v>75</v>
      </c>
      <c r="B42" s="110" t="s">
        <v>71</v>
      </c>
      <c r="C42" s="41"/>
      <c r="D42" s="111" t="s">
        <v>71</v>
      </c>
      <c r="E42" s="41"/>
      <c r="F42" s="112">
        <v>0</v>
      </c>
      <c r="G42" s="41"/>
      <c r="H42" s="112">
        <v>0</v>
      </c>
      <c r="I42" s="41"/>
      <c r="J42" s="112">
        <v>0</v>
      </c>
      <c r="K42" s="41"/>
      <c r="L42" s="112">
        <v>0</v>
      </c>
      <c r="M42" s="41"/>
      <c r="N42" s="112">
        <v>0</v>
      </c>
      <c r="O42" s="41"/>
      <c r="P42" s="112">
        <v>0</v>
      </c>
      <c r="Q42" s="41"/>
      <c r="R42" s="112">
        <v>0</v>
      </c>
      <c r="S42" s="41"/>
      <c r="T42" s="112">
        <v>0</v>
      </c>
      <c r="U42" s="41"/>
      <c r="V42" s="112">
        <v>0</v>
      </c>
      <c r="W42" s="41"/>
      <c r="X42" s="54">
        <v>0</v>
      </c>
      <c r="Y42" s="42"/>
      <c r="Z42" s="52">
        <v>0</v>
      </c>
      <c r="AA42" s="51">
        <v>0</v>
      </c>
      <c r="AB42" s="51">
        <v>0</v>
      </c>
      <c r="AC42" s="51">
        <v>0</v>
      </c>
      <c r="AD42" s="50">
        <v>0</v>
      </c>
      <c r="AE42" s="42"/>
      <c r="AF42" s="43">
        <v>0</v>
      </c>
      <c r="AG42" s="42">
        <v>0</v>
      </c>
      <c r="AH42" s="42">
        <v>6257</v>
      </c>
      <c r="AI42" s="42">
        <v>0</v>
      </c>
      <c r="AJ42" s="50">
        <v>6257</v>
      </c>
      <c r="AK42" s="47"/>
      <c r="AL42" s="43">
        <v>103</v>
      </c>
      <c r="AM42" s="42">
        <v>506</v>
      </c>
      <c r="AN42" s="42">
        <v>718</v>
      </c>
      <c r="AO42" s="40">
        <v>0</v>
      </c>
      <c r="AP42" s="54">
        <v>1327</v>
      </c>
      <c r="AQ42" s="49"/>
      <c r="AR42" s="43">
        <v>0</v>
      </c>
      <c r="AS42" s="42">
        <v>0</v>
      </c>
      <c r="AT42" s="40">
        <v>3250</v>
      </c>
      <c r="AU42" s="54">
        <v>3250</v>
      </c>
    </row>
    <row r="43" spans="1:47" ht="12" customHeight="1" x14ac:dyDescent="0.2">
      <c r="A43" s="23" t="s">
        <v>76</v>
      </c>
      <c r="B43" s="110" t="s">
        <v>71</v>
      </c>
      <c r="C43" s="26"/>
      <c r="D43" s="111" t="s">
        <v>71</v>
      </c>
      <c r="E43" s="26"/>
      <c r="F43" s="113">
        <f>SUM(F38:F42)</f>
        <v>4850</v>
      </c>
      <c r="G43" s="26"/>
      <c r="H43" s="113">
        <f>SUM(H38:H42)</f>
        <v>8765</v>
      </c>
      <c r="I43" s="26"/>
      <c r="J43" s="113">
        <f>SUM(J38:J42)</f>
        <v>14747</v>
      </c>
      <c r="K43" s="26"/>
      <c r="L43" s="113">
        <f>SUM(L38:L42)</f>
        <v>19473</v>
      </c>
      <c r="M43" s="26"/>
      <c r="N43" s="113">
        <f>SUM(N38:N42)</f>
        <v>22380</v>
      </c>
      <c r="O43" s="26"/>
      <c r="P43" s="113">
        <f>SUM(P38:P42)</f>
        <v>21677</v>
      </c>
      <c r="Q43" s="26"/>
      <c r="R43" s="113">
        <f>SUM(R38:R42)</f>
        <v>25413</v>
      </c>
      <c r="S43" s="26"/>
      <c r="T43" s="113">
        <f>SUM(T38:T42)</f>
        <v>32928</v>
      </c>
      <c r="U43" s="26"/>
      <c r="V43" s="113">
        <f>SUM(V38:V42)</f>
        <v>27786</v>
      </c>
      <c r="W43" s="26"/>
      <c r="X43" s="62">
        <v>24075</v>
      </c>
      <c r="Y43" s="27"/>
      <c r="Z43" s="60">
        <v>6190</v>
      </c>
      <c r="AA43" s="61">
        <v>6066</v>
      </c>
      <c r="AB43" s="61">
        <v>5953</v>
      </c>
      <c r="AC43" s="61">
        <v>5619</v>
      </c>
      <c r="AD43" s="24">
        <v>23828</v>
      </c>
      <c r="AE43" s="30"/>
      <c r="AF43" s="28">
        <v>11571</v>
      </c>
      <c r="AG43" s="29">
        <v>11277</v>
      </c>
      <c r="AH43" s="29">
        <v>12797</v>
      </c>
      <c r="AI43" s="29">
        <v>12982</v>
      </c>
      <c r="AJ43" s="24">
        <v>48627</v>
      </c>
      <c r="AK43" s="35"/>
      <c r="AL43" s="28">
        <v>6912</v>
      </c>
      <c r="AM43" s="29">
        <v>13314</v>
      </c>
      <c r="AN43" s="29">
        <v>13492</v>
      </c>
      <c r="AO43" s="33">
        <v>16748</v>
      </c>
      <c r="AP43" s="34">
        <v>50466</v>
      </c>
      <c r="AQ43" s="38"/>
      <c r="AR43" s="28">
        <v>8916</v>
      </c>
      <c r="AS43" s="29">
        <v>-2720</v>
      </c>
      <c r="AT43" s="33">
        <v>7754</v>
      </c>
      <c r="AU43" s="34">
        <v>13950</v>
      </c>
    </row>
    <row r="44" spans="1:47" ht="15" customHeight="1" x14ac:dyDescent="0.2">
      <c r="A44" s="114"/>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6"/>
      <c r="Z44" s="116"/>
      <c r="AA44" s="116"/>
      <c r="AB44" s="116"/>
      <c r="AC44" s="116"/>
      <c r="AD44" s="115"/>
      <c r="AE44" s="116"/>
      <c r="AF44" s="116"/>
      <c r="AG44" s="116"/>
      <c r="AH44" s="116"/>
      <c r="AI44" s="116"/>
      <c r="AJ44" s="115"/>
      <c r="AK44" s="115"/>
      <c r="AL44" s="116"/>
      <c r="AM44" s="116"/>
      <c r="AN44" s="116"/>
      <c r="AO44" s="116"/>
      <c r="AP44" s="116"/>
      <c r="AQ44" s="117"/>
      <c r="AR44" s="116"/>
      <c r="AS44" s="116"/>
      <c r="AT44" s="116"/>
      <c r="AU44" s="116"/>
    </row>
    <row r="45" spans="1:47" ht="12" customHeight="1" x14ac:dyDescent="0.2">
      <c r="A45" s="118"/>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1:47"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1:47"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1:47"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47"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ht="1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sheetData>
  <mergeCells count="3">
    <mergeCell ref="A1:A3"/>
    <mergeCell ref="A4:A5"/>
    <mergeCell ref="A37:AR37"/>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102"/>
  <sheetViews>
    <sheetView workbookViewId="0">
      <selection activeCell="B31" sqref="B31"/>
    </sheetView>
  </sheetViews>
  <sheetFormatPr defaultColWidth="21.5" defaultRowHeight="12" x14ac:dyDescent="0.2"/>
  <cols>
    <col min="1" max="1" width="77.1640625" style="2" bestFit="1" customWidth="1"/>
    <col min="2" max="2" width="13.83203125" style="2" customWidth="1"/>
    <col min="3" max="3" width="0.83203125" style="2" customWidth="1"/>
    <col min="4" max="8" width="13.83203125" style="2" customWidth="1"/>
    <col min="9" max="9" width="0.83203125" style="2" customWidth="1"/>
    <col min="10" max="14" width="13.83203125" style="2" customWidth="1"/>
    <col min="15" max="15" width="0.83203125" style="2" customWidth="1"/>
    <col min="16" max="20" width="13.83203125" style="2" customWidth="1"/>
    <col min="21" max="21" width="0.83203125" style="2" customWidth="1"/>
    <col min="22" max="25" width="13.83203125" style="2" customWidth="1"/>
    <col min="26" max="26" width="10.5" style="2" customWidth="1"/>
    <col min="27" max="16384" width="21.5" style="2"/>
  </cols>
  <sheetData>
    <row r="1" spans="1:34" ht="15" customHeight="1" x14ac:dyDescent="0.2">
      <c r="A1" s="729"/>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15" customHeight="1" x14ac:dyDescent="0.2">
      <c r="A2" s="730"/>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15" customHeight="1" x14ac:dyDescent="0.2">
      <c r="A3" s="730"/>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5" customHeight="1" x14ac:dyDescent="0.2">
      <c r="A4" s="731" t="s">
        <v>378</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ht="15" customHeight="1" x14ac:dyDescent="0.2">
      <c r="A5" s="730"/>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5" customHeight="1" x14ac:dyDescent="0.2">
      <c r="A6" s="534"/>
      <c r="B6" s="5" t="s">
        <v>11</v>
      </c>
      <c r="C6" s="316"/>
      <c r="D6" s="9" t="s">
        <v>12</v>
      </c>
      <c r="E6" s="10" t="s">
        <v>13</v>
      </c>
      <c r="F6" s="10" t="s">
        <v>14</v>
      </c>
      <c r="G6" s="12" t="s">
        <v>15</v>
      </c>
      <c r="H6" s="5" t="s">
        <v>16</v>
      </c>
      <c r="I6" s="316"/>
      <c r="J6" s="9" t="s">
        <v>17</v>
      </c>
      <c r="K6" s="10" t="s">
        <v>18</v>
      </c>
      <c r="L6" s="10" t="s">
        <v>19</v>
      </c>
      <c r="M6" s="10" t="s">
        <v>20</v>
      </c>
      <c r="N6" s="590" t="s">
        <v>21</v>
      </c>
      <c r="O6" s="11"/>
      <c r="P6" s="9" t="s">
        <v>22</v>
      </c>
      <c r="Q6" s="10" t="s">
        <v>23</v>
      </c>
      <c r="R6" s="10" t="s">
        <v>24</v>
      </c>
      <c r="S6" s="12" t="s">
        <v>25</v>
      </c>
      <c r="T6" s="13" t="s">
        <v>26</v>
      </c>
      <c r="U6" s="11"/>
      <c r="V6" s="9" t="s">
        <v>27</v>
      </c>
      <c r="W6" s="10" t="s">
        <v>28</v>
      </c>
      <c r="X6" s="12" t="s">
        <v>29</v>
      </c>
      <c r="Y6" s="13" t="s">
        <v>30</v>
      </c>
      <c r="Z6" s="1"/>
      <c r="AA6" s="1"/>
      <c r="AB6" s="1"/>
      <c r="AC6" s="1"/>
      <c r="AD6" s="1"/>
      <c r="AE6" s="1"/>
      <c r="AF6" s="1"/>
      <c r="AG6" s="1"/>
      <c r="AH6" s="1"/>
    </row>
    <row r="7" spans="1:34" ht="15" customHeight="1" x14ac:dyDescent="0.2">
      <c r="A7" s="534"/>
      <c r="B7" s="317" t="s">
        <v>32</v>
      </c>
      <c r="C7" s="316"/>
      <c r="D7" s="18" t="s">
        <v>33</v>
      </c>
      <c r="E7" s="19" t="s">
        <v>34</v>
      </c>
      <c r="F7" s="19" t="s">
        <v>35</v>
      </c>
      <c r="G7" s="22" t="s">
        <v>36</v>
      </c>
      <c r="H7" s="317" t="s">
        <v>32</v>
      </c>
      <c r="I7" s="316"/>
      <c r="J7" s="18" t="s">
        <v>37</v>
      </c>
      <c r="K7" s="19" t="s">
        <v>38</v>
      </c>
      <c r="L7" s="19" t="s">
        <v>39</v>
      </c>
      <c r="M7" s="19" t="s">
        <v>40</v>
      </c>
      <c r="N7" s="594" t="s">
        <v>32</v>
      </c>
      <c r="O7" s="11"/>
      <c r="P7" s="18" t="s">
        <v>41</v>
      </c>
      <c r="Q7" s="19" t="s">
        <v>42</v>
      </c>
      <c r="R7" s="19" t="s">
        <v>43</v>
      </c>
      <c r="S7" s="22" t="s">
        <v>44</v>
      </c>
      <c r="T7" s="21" t="s">
        <v>32</v>
      </c>
      <c r="U7" s="11"/>
      <c r="V7" s="18" t="s">
        <v>45</v>
      </c>
      <c r="W7" s="19" t="s">
        <v>46</v>
      </c>
      <c r="X7" s="22" t="s">
        <v>47</v>
      </c>
      <c r="Y7" s="21" t="s">
        <v>48</v>
      </c>
      <c r="Z7" s="1"/>
      <c r="AA7" s="1"/>
      <c r="AB7" s="1"/>
      <c r="AC7" s="1"/>
      <c r="AD7" s="1"/>
      <c r="AE7" s="1"/>
      <c r="AF7" s="1"/>
      <c r="AG7" s="1"/>
      <c r="AH7" s="1"/>
    </row>
    <row r="8" spans="1:34" ht="12" customHeight="1" x14ac:dyDescent="0.2">
      <c r="A8" s="183"/>
      <c r="B8" s="602"/>
      <c r="C8" s="1"/>
      <c r="D8" s="206"/>
      <c r="E8" s="207"/>
      <c r="F8" s="207"/>
      <c r="G8" s="207"/>
      <c r="H8" s="602"/>
      <c r="I8" s="1"/>
      <c r="J8" s="621"/>
      <c r="K8" s="622"/>
      <c r="L8" s="622"/>
      <c r="M8" s="622"/>
      <c r="N8" s="602"/>
      <c r="O8" s="1"/>
      <c r="P8" s="621"/>
      <c r="Q8" s="622"/>
      <c r="R8" s="622"/>
      <c r="S8" s="623"/>
      <c r="T8" s="624"/>
      <c r="U8" s="215"/>
      <c r="V8" s="621"/>
      <c r="W8" s="622"/>
      <c r="X8" s="623"/>
      <c r="Y8" s="624"/>
      <c r="Z8" s="1"/>
      <c r="AA8" s="1"/>
      <c r="AB8" s="1"/>
      <c r="AC8" s="1"/>
      <c r="AD8" s="1"/>
      <c r="AE8" s="1"/>
      <c r="AF8" s="1"/>
      <c r="AG8" s="1"/>
      <c r="AH8" s="1"/>
    </row>
    <row r="9" spans="1:34" ht="12" customHeight="1" x14ac:dyDescent="0.2">
      <c r="A9" s="2" t="s">
        <v>277</v>
      </c>
      <c r="B9" s="625">
        <v>96324</v>
      </c>
      <c r="C9" s="626"/>
      <c r="D9" s="222">
        <v>12085</v>
      </c>
      <c r="E9" s="223">
        <v>67609</v>
      </c>
      <c r="F9" s="223">
        <v>-17531</v>
      </c>
      <c r="G9" s="223">
        <v>16030</v>
      </c>
      <c r="H9" s="625">
        <v>78193</v>
      </c>
      <c r="I9" s="626"/>
      <c r="J9" s="222">
        <v>-27808</v>
      </c>
      <c r="K9" s="223">
        <v>33705</v>
      </c>
      <c r="L9" s="223">
        <v>-41943</v>
      </c>
      <c r="M9" s="223">
        <v>-9656</v>
      </c>
      <c r="N9" s="625">
        <v>-45702</v>
      </c>
      <c r="O9" s="626"/>
      <c r="P9" s="222">
        <v>46613</v>
      </c>
      <c r="Q9" s="223">
        <v>72709</v>
      </c>
      <c r="R9" s="223">
        <v>16627</v>
      </c>
      <c r="S9" s="627">
        <v>21851</v>
      </c>
      <c r="T9" s="625">
        <v>157800</v>
      </c>
      <c r="U9" s="628"/>
      <c r="V9" s="222">
        <v>-5988</v>
      </c>
      <c r="W9" s="223">
        <v>90615</v>
      </c>
      <c r="X9" s="627">
        <v>29615</v>
      </c>
      <c r="Y9" s="629">
        <v>114242</v>
      </c>
      <c r="Z9" s="1"/>
      <c r="AA9" s="1"/>
      <c r="AB9" s="1"/>
      <c r="AC9" s="1"/>
      <c r="AD9" s="1"/>
      <c r="AE9" s="1"/>
      <c r="AF9" s="1"/>
      <c r="AG9" s="1"/>
      <c r="AH9" s="1"/>
    </row>
    <row r="10" spans="1:34" ht="12" customHeight="1" x14ac:dyDescent="0.2">
      <c r="A10" s="2" t="s">
        <v>139</v>
      </c>
      <c r="B10" s="630">
        <v>97487</v>
      </c>
      <c r="C10" s="260"/>
      <c r="D10" s="246">
        <v>30226</v>
      </c>
      <c r="E10" s="247">
        <v>31805</v>
      </c>
      <c r="F10" s="247">
        <v>34561</v>
      </c>
      <c r="G10" s="247">
        <v>35527</v>
      </c>
      <c r="H10" s="630">
        <v>132119</v>
      </c>
      <c r="I10" s="260"/>
      <c r="J10" s="246">
        <v>35541</v>
      </c>
      <c r="K10" s="247">
        <v>36977</v>
      </c>
      <c r="L10" s="247">
        <v>44522</v>
      </c>
      <c r="M10" s="247">
        <v>42616</v>
      </c>
      <c r="N10" s="630">
        <v>159656</v>
      </c>
      <c r="O10" s="260"/>
      <c r="P10" s="246">
        <v>42384</v>
      </c>
      <c r="Q10" s="247">
        <v>41299</v>
      </c>
      <c r="R10" s="247">
        <v>43437</v>
      </c>
      <c r="S10" s="631">
        <v>41885</v>
      </c>
      <c r="T10" s="630">
        <v>169005</v>
      </c>
      <c r="U10" s="215"/>
      <c r="V10" s="246">
        <v>40718</v>
      </c>
      <c r="W10" s="247">
        <v>44502</v>
      </c>
      <c r="X10" s="631">
        <v>44055</v>
      </c>
      <c r="Y10" s="632">
        <v>129275</v>
      </c>
      <c r="Z10" s="1"/>
      <c r="AA10" s="1"/>
      <c r="AB10" s="1"/>
      <c r="AC10" s="1"/>
      <c r="AD10" s="1"/>
      <c r="AE10" s="1"/>
      <c r="AF10" s="1"/>
      <c r="AG10" s="1"/>
      <c r="AH10" s="1"/>
    </row>
    <row r="11" spans="1:34" ht="12" customHeight="1" x14ac:dyDescent="0.2">
      <c r="A11" s="2" t="s">
        <v>361</v>
      </c>
      <c r="B11" s="630">
        <v>0</v>
      </c>
      <c r="C11" s="260"/>
      <c r="D11" s="246">
        <v>-328</v>
      </c>
      <c r="E11" s="247">
        <v>-1045</v>
      </c>
      <c r="F11" s="247">
        <v>-1030</v>
      </c>
      <c r="G11" s="247">
        <v>-1030</v>
      </c>
      <c r="H11" s="630">
        <v>-3433</v>
      </c>
      <c r="I11" s="260"/>
      <c r="J11" s="246">
        <v>-1030</v>
      </c>
      <c r="K11" s="247">
        <v>-1030</v>
      </c>
      <c r="L11" s="247">
        <v>-1030</v>
      </c>
      <c r="M11" s="247">
        <v>-1030</v>
      </c>
      <c r="N11" s="630">
        <v>-4120</v>
      </c>
      <c r="O11" s="260"/>
      <c r="P11" s="246">
        <v>-1030</v>
      </c>
      <c r="Q11" s="247">
        <v>-1030</v>
      </c>
      <c r="R11" s="247">
        <v>-1030</v>
      </c>
      <c r="S11" s="631">
        <v>-1030</v>
      </c>
      <c r="T11" s="630">
        <v>-4120</v>
      </c>
      <c r="U11" s="215"/>
      <c r="V11" s="246">
        <v>-1030</v>
      </c>
      <c r="W11" s="247">
        <v>-1030</v>
      </c>
      <c r="X11" s="631">
        <v>-1030</v>
      </c>
      <c r="Y11" s="632">
        <v>-3090</v>
      </c>
      <c r="Z11" s="1"/>
      <c r="AA11" s="1"/>
      <c r="AB11" s="1"/>
      <c r="AC11" s="1"/>
      <c r="AD11" s="1"/>
      <c r="AE11" s="1"/>
      <c r="AF11" s="1"/>
      <c r="AG11" s="1"/>
      <c r="AH11" s="1"/>
    </row>
    <row r="12" spans="1:34" ht="12" customHeight="1" x14ac:dyDescent="0.2">
      <c r="A12" s="2" t="s">
        <v>362</v>
      </c>
      <c r="B12" s="630">
        <v>24075</v>
      </c>
      <c r="C12" s="260"/>
      <c r="D12" s="246">
        <v>6190</v>
      </c>
      <c r="E12" s="247">
        <v>6066</v>
      </c>
      <c r="F12" s="247">
        <v>5897</v>
      </c>
      <c r="G12" s="247">
        <v>5619</v>
      </c>
      <c r="H12" s="630">
        <v>23772</v>
      </c>
      <c r="I12" s="260"/>
      <c r="J12" s="246">
        <v>11571</v>
      </c>
      <c r="K12" s="247">
        <v>11277</v>
      </c>
      <c r="L12" s="247">
        <v>6541</v>
      </c>
      <c r="M12" s="247">
        <v>12982</v>
      </c>
      <c r="N12" s="630">
        <v>42371</v>
      </c>
      <c r="O12" s="260"/>
      <c r="P12" s="246">
        <v>6809</v>
      </c>
      <c r="Q12" s="247">
        <v>12808</v>
      </c>
      <c r="R12" s="247">
        <v>12774</v>
      </c>
      <c r="S12" s="631">
        <v>16748</v>
      </c>
      <c r="T12" s="630">
        <v>49139</v>
      </c>
      <c r="U12" s="215"/>
      <c r="V12" s="246">
        <v>8916</v>
      </c>
      <c r="W12" s="247">
        <v>-2720</v>
      </c>
      <c r="X12" s="631">
        <v>4504</v>
      </c>
      <c r="Y12" s="632">
        <v>10700</v>
      </c>
      <c r="Z12" s="1"/>
      <c r="AA12" s="1"/>
      <c r="AB12" s="1"/>
      <c r="AC12" s="1"/>
      <c r="AD12" s="1"/>
      <c r="AE12" s="1"/>
      <c r="AF12" s="1"/>
      <c r="AG12" s="1"/>
      <c r="AH12" s="1"/>
    </row>
    <row r="13" spans="1:34" ht="12" customHeight="1" x14ac:dyDescent="0.2">
      <c r="A13" s="2" t="s">
        <v>363</v>
      </c>
      <c r="B13" s="630">
        <v>0</v>
      </c>
      <c r="C13" s="260"/>
      <c r="D13" s="246">
        <v>1584</v>
      </c>
      <c r="E13" s="247">
        <v>1553</v>
      </c>
      <c r="F13" s="247">
        <v>0</v>
      </c>
      <c r="G13" s="247">
        <v>824</v>
      </c>
      <c r="H13" s="630">
        <v>3961</v>
      </c>
      <c r="I13" s="260"/>
      <c r="J13" s="246">
        <v>650</v>
      </c>
      <c r="K13" s="247">
        <v>0</v>
      </c>
      <c r="L13" s="247">
        <v>157</v>
      </c>
      <c r="M13" s="247">
        <v>0</v>
      </c>
      <c r="N13" s="630">
        <v>807</v>
      </c>
      <c r="O13" s="260"/>
      <c r="P13" s="246">
        <v>0</v>
      </c>
      <c r="Q13" s="247">
        <v>377</v>
      </c>
      <c r="R13" s="247">
        <v>299</v>
      </c>
      <c r="S13" s="631">
        <v>0</v>
      </c>
      <c r="T13" s="630">
        <v>676</v>
      </c>
      <c r="U13" s="215"/>
      <c r="V13" s="246">
        <v>0</v>
      </c>
      <c r="W13" s="247">
        <v>0</v>
      </c>
      <c r="X13" s="631">
        <v>0</v>
      </c>
      <c r="Y13" s="632">
        <v>0</v>
      </c>
      <c r="Z13" s="1"/>
      <c r="AA13" s="1"/>
      <c r="AB13" s="1"/>
      <c r="AC13" s="1"/>
      <c r="AD13" s="1"/>
      <c r="AE13" s="1"/>
      <c r="AF13" s="1"/>
      <c r="AG13" s="1"/>
      <c r="AH13" s="1"/>
    </row>
    <row r="14" spans="1:34" ht="12" customHeight="1" x14ac:dyDescent="0.2">
      <c r="A14" s="2" t="s">
        <v>364</v>
      </c>
      <c r="B14" s="633">
        <v>0</v>
      </c>
      <c r="C14" s="260"/>
      <c r="D14" s="246">
        <v>-350</v>
      </c>
      <c r="E14" s="247">
        <v>-2001</v>
      </c>
      <c r="F14" s="247">
        <v>-1975</v>
      </c>
      <c r="G14" s="247">
        <v>-1961</v>
      </c>
      <c r="H14" s="633">
        <v>-6287</v>
      </c>
      <c r="I14" s="260"/>
      <c r="J14" s="246">
        <v>-1970</v>
      </c>
      <c r="K14" s="247">
        <v>-1956</v>
      </c>
      <c r="L14" s="247">
        <v>-1897</v>
      </c>
      <c r="M14" s="247">
        <v>-1904</v>
      </c>
      <c r="N14" s="633">
        <v>-7727</v>
      </c>
      <c r="O14" s="260"/>
      <c r="P14" s="246">
        <v>-1911</v>
      </c>
      <c r="Q14" s="247">
        <v>-1896</v>
      </c>
      <c r="R14" s="247">
        <v>-1838</v>
      </c>
      <c r="S14" s="631">
        <v>-1844</v>
      </c>
      <c r="T14" s="630">
        <v>-7489</v>
      </c>
      <c r="U14" s="215"/>
      <c r="V14" s="246">
        <v>-1849</v>
      </c>
      <c r="W14" s="247">
        <v>-1833</v>
      </c>
      <c r="X14" s="631">
        <v>-1775</v>
      </c>
      <c r="Y14" s="632">
        <v>-5457</v>
      </c>
      <c r="Z14" s="1"/>
      <c r="AA14" s="1"/>
      <c r="AB14" s="1"/>
      <c r="AC14" s="1"/>
      <c r="AD14" s="1"/>
      <c r="AE14" s="1"/>
      <c r="AF14" s="1"/>
      <c r="AG14" s="1"/>
      <c r="AH14" s="1"/>
    </row>
    <row r="15" spans="1:34" ht="12" customHeight="1" x14ac:dyDescent="0.2">
      <c r="A15" s="2" t="s">
        <v>365</v>
      </c>
      <c r="B15" s="630">
        <v>15276</v>
      </c>
      <c r="C15" s="260"/>
      <c r="D15" s="246">
        <v>289</v>
      </c>
      <c r="E15" s="247">
        <v>3413</v>
      </c>
      <c r="F15" s="247">
        <v>883</v>
      </c>
      <c r="G15" s="247">
        <v>1793</v>
      </c>
      <c r="H15" s="630">
        <v>6378</v>
      </c>
      <c r="I15" s="260"/>
      <c r="J15" s="246">
        <v>16247</v>
      </c>
      <c r="K15" s="247">
        <v>7010</v>
      </c>
      <c r="L15" s="247">
        <v>4882</v>
      </c>
      <c r="M15" s="247">
        <v>12245</v>
      </c>
      <c r="N15" s="630">
        <v>40384</v>
      </c>
      <c r="O15" s="260"/>
      <c r="P15" s="246">
        <v>1137</v>
      </c>
      <c r="Q15" s="247">
        <v>1254</v>
      </c>
      <c r="R15" s="247">
        <v>0</v>
      </c>
      <c r="S15" s="631">
        <v>0</v>
      </c>
      <c r="T15" s="630">
        <v>2391</v>
      </c>
      <c r="U15" s="215"/>
      <c r="V15" s="246">
        <v>0</v>
      </c>
      <c r="W15" s="247">
        <v>0</v>
      </c>
      <c r="X15" s="631">
        <v>0</v>
      </c>
      <c r="Y15" s="632">
        <v>0</v>
      </c>
      <c r="Z15" s="1"/>
      <c r="AA15" s="1"/>
      <c r="AB15" s="1"/>
      <c r="AC15" s="1"/>
      <c r="AD15" s="1"/>
      <c r="AE15" s="1"/>
      <c r="AF15" s="1"/>
      <c r="AG15" s="1"/>
      <c r="AH15" s="1"/>
    </row>
    <row r="16" spans="1:34" ht="12" customHeight="1" x14ac:dyDescent="0.2">
      <c r="A16" s="2" t="s">
        <v>228</v>
      </c>
      <c r="B16" s="630">
        <v>0</v>
      </c>
      <c r="C16" s="260"/>
      <c r="D16" s="246">
        <v>0</v>
      </c>
      <c r="E16" s="247">
        <v>3022</v>
      </c>
      <c r="F16" s="247">
        <v>37582</v>
      </c>
      <c r="G16" s="247">
        <v>1216</v>
      </c>
      <c r="H16" s="630">
        <v>41820</v>
      </c>
      <c r="I16" s="260"/>
      <c r="J16" s="246">
        <v>0</v>
      </c>
      <c r="K16" s="247">
        <v>0</v>
      </c>
      <c r="L16" s="247">
        <v>9556</v>
      </c>
      <c r="M16" s="247">
        <v>0</v>
      </c>
      <c r="N16" s="630">
        <v>9556</v>
      </c>
      <c r="O16" s="260"/>
      <c r="P16" s="246">
        <v>-1</v>
      </c>
      <c r="Q16" s="247">
        <v>498</v>
      </c>
      <c r="R16" s="247">
        <v>868</v>
      </c>
      <c r="S16" s="631">
        <v>1528</v>
      </c>
      <c r="T16" s="630">
        <v>2893</v>
      </c>
      <c r="U16" s="215"/>
      <c r="V16" s="246">
        <v>-87</v>
      </c>
      <c r="W16" s="247">
        <v>65</v>
      </c>
      <c r="X16" s="631">
        <v>786</v>
      </c>
      <c r="Y16" s="632">
        <v>764</v>
      </c>
      <c r="Z16" s="1"/>
      <c r="AA16" s="1"/>
      <c r="AB16" s="1"/>
      <c r="AC16" s="1"/>
      <c r="AD16" s="1"/>
      <c r="AE16" s="1"/>
      <c r="AF16" s="1"/>
      <c r="AG16" s="1"/>
      <c r="AH16" s="1"/>
    </row>
    <row r="17" spans="1:34" ht="12" customHeight="1" x14ac:dyDescent="0.2">
      <c r="A17" s="2" t="s">
        <v>366</v>
      </c>
      <c r="B17" s="630">
        <v>0</v>
      </c>
      <c r="C17" s="260"/>
      <c r="D17" s="246">
        <v>0</v>
      </c>
      <c r="E17" s="247">
        <v>0</v>
      </c>
      <c r="F17" s="247">
        <v>0</v>
      </c>
      <c r="G17" s="247">
        <v>0</v>
      </c>
      <c r="H17" s="630">
        <v>0</v>
      </c>
      <c r="I17" s="260"/>
      <c r="J17" s="246">
        <v>0</v>
      </c>
      <c r="K17" s="247">
        <v>0</v>
      </c>
      <c r="L17" s="247">
        <v>0</v>
      </c>
      <c r="M17" s="247">
        <v>0</v>
      </c>
      <c r="N17" s="630">
        <v>0</v>
      </c>
      <c r="O17" s="260"/>
      <c r="P17" s="246">
        <v>-48380</v>
      </c>
      <c r="Q17" s="247">
        <v>0</v>
      </c>
      <c r="R17" s="247">
        <v>0</v>
      </c>
      <c r="S17" s="631">
        <v>435</v>
      </c>
      <c r="T17" s="630">
        <v>-47945</v>
      </c>
      <c r="U17" s="215"/>
      <c r="V17" s="246">
        <v>0</v>
      </c>
      <c r="W17" s="247">
        <v>0</v>
      </c>
      <c r="X17" s="631">
        <v>0</v>
      </c>
      <c r="Y17" s="632">
        <v>0</v>
      </c>
      <c r="Z17" s="1"/>
      <c r="AA17" s="1"/>
      <c r="AB17" s="1"/>
      <c r="AC17" s="1"/>
      <c r="AD17" s="1"/>
      <c r="AE17" s="1"/>
      <c r="AF17" s="1"/>
      <c r="AG17" s="1"/>
      <c r="AH17" s="1"/>
    </row>
    <row r="18" spans="1:34" ht="12" customHeight="1" x14ac:dyDescent="0.2">
      <c r="A18" s="2" t="s">
        <v>229</v>
      </c>
      <c r="B18" s="630">
        <v>2528</v>
      </c>
      <c r="C18" s="260"/>
      <c r="D18" s="246">
        <v>271</v>
      </c>
      <c r="E18" s="247">
        <v>110</v>
      </c>
      <c r="F18" s="247">
        <v>0</v>
      </c>
      <c r="G18" s="247">
        <v>0</v>
      </c>
      <c r="H18" s="630">
        <v>381</v>
      </c>
      <c r="I18" s="260"/>
      <c r="J18" s="246">
        <v>0</v>
      </c>
      <c r="K18" s="247">
        <v>1100</v>
      </c>
      <c r="L18" s="247">
        <v>24790</v>
      </c>
      <c r="M18" s="247">
        <v>810</v>
      </c>
      <c r="N18" s="630">
        <v>26700</v>
      </c>
      <c r="O18" s="260"/>
      <c r="P18" s="246">
        <v>854</v>
      </c>
      <c r="Q18" s="247">
        <v>11501</v>
      </c>
      <c r="R18" s="247">
        <v>2331</v>
      </c>
      <c r="S18" s="631">
        <v>550</v>
      </c>
      <c r="T18" s="630">
        <v>15236</v>
      </c>
      <c r="U18" s="215"/>
      <c r="V18" s="246">
        <v>170</v>
      </c>
      <c r="W18" s="247">
        <v>1026</v>
      </c>
      <c r="X18" s="631">
        <v>7866</v>
      </c>
      <c r="Y18" s="632">
        <v>9062</v>
      </c>
      <c r="Z18" s="1"/>
      <c r="AA18" s="1"/>
      <c r="AB18" s="1"/>
      <c r="AC18" s="1"/>
      <c r="AD18" s="1"/>
      <c r="AE18" s="1"/>
      <c r="AF18" s="1"/>
      <c r="AG18" s="1"/>
      <c r="AH18" s="1"/>
    </row>
    <row r="19" spans="1:34" ht="12" customHeight="1" x14ac:dyDescent="0.2">
      <c r="A19" s="2" t="s">
        <v>367</v>
      </c>
      <c r="B19" s="630">
        <v>7450</v>
      </c>
      <c r="C19" s="260"/>
      <c r="D19" s="268">
        <v>316</v>
      </c>
      <c r="E19" s="634">
        <v>3319</v>
      </c>
      <c r="F19" s="634">
        <v>1391</v>
      </c>
      <c r="G19" s="634">
        <v>837</v>
      </c>
      <c r="H19" s="630">
        <v>5863</v>
      </c>
      <c r="I19" s="260"/>
      <c r="J19" s="268">
        <v>1888</v>
      </c>
      <c r="K19" s="634">
        <v>6839</v>
      </c>
      <c r="L19" s="634">
        <v>4591</v>
      </c>
      <c r="M19" s="634">
        <v>3156</v>
      </c>
      <c r="N19" s="630">
        <v>16474</v>
      </c>
      <c r="O19" s="260"/>
      <c r="P19" s="246">
        <v>-634</v>
      </c>
      <c r="Q19" s="247">
        <v>-3513</v>
      </c>
      <c r="R19" s="247">
        <v>-4811</v>
      </c>
      <c r="S19" s="631">
        <v>-2487</v>
      </c>
      <c r="T19" s="630">
        <v>-11445</v>
      </c>
      <c r="U19" s="215"/>
      <c r="V19" s="246">
        <v>1607</v>
      </c>
      <c r="W19" s="247">
        <v>7446</v>
      </c>
      <c r="X19" s="631">
        <v>4836</v>
      </c>
      <c r="Y19" s="635">
        <v>13889</v>
      </c>
      <c r="Z19" s="1"/>
      <c r="AA19" s="1"/>
      <c r="AB19" s="1"/>
      <c r="AC19" s="1"/>
      <c r="AD19" s="1"/>
      <c r="AE19" s="1"/>
      <c r="AF19" s="1"/>
      <c r="AG19" s="1"/>
      <c r="AH19" s="1"/>
    </row>
    <row r="20" spans="1:34" ht="12" customHeight="1" x14ac:dyDescent="0.2">
      <c r="A20" s="200" t="s">
        <v>368</v>
      </c>
      <c r="B20" s="636">
        <v>243140</v>
      </c>
      <c r="C20" s="637"/>
      <c r="D20" s="638">
        <v>50283</v>
      </c>
      <c r="E20" s="639">
        <v>113851</v>
      </c>
      <c r="F20" s="639">
        <v>59778</v>
      </c>
      <c r="G20" s="639">
        <v>58855</v>
      </c>
      <c r="H20" s="636">
        <v>282767</v>
      </c>
      <c r="I20" s="637"/>
      <c r="J20" s="638">
        <v>35089</v>
      </c>
      <c r="K20" s="639">
        <v>93922</v>
      </c>
      <c r="L20" s="639">
        <v>50168</v>
      </c>
      <c r="M20" s="639">
        <v>59219</v>
      </c>
      <c r="N20" s="636">
        <v>238398</v>
      </c>
      <c r="O20" s="637"/>
      <c r="P20" s="640">
        <v>45841</v>
      </c>
      <c r="Q20" s="641">
        <v>134007</v>
      </c>
      <c r="R20" s="641">
        <v>68657</v>
      </c>
      <c r="S20" s="642">
        <v>77636</v>
      </c>
      <c r="T20" s="643">
        <v>326141</v>
      </c>
      <c r="U20" s="644"/>
      <c r="V20" s="640">
        <v>42457</v>
      </c>
      <c r="W20" s="641">
        <v>138071</v>
      </c>
      <c r="X20" s="642">
        <v>88857</v>
      </c>
      <c r="Y20" s="645">
        <v>269385</v>
      </c>
      <c r="Z20" s="1"/>
      <c r="AA20" s="1"/>
      <c r="AB20" s="1"/>
      <c r="AC20" s="1"/>
      <c r="AD20" s="1"/>
      <c r="AE20" s="1"/>
      <c r="AF20" s="1"/>
      <c r="AG20" s="1"/>
      <c r="AH20" s="1"/>
    </row>
    <row r="21" spans="1:34" ht="11.1"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34" ht="12" customHeight="1" x14ac:dyDescent="0.2">
      <c r="A22" s="730" t="s">
        <v>369</v>
      </c>
      <c r="B22" s="730"/>
      <c r="C22" s="730"/>
      <c r="D22" s="730"/>
      <c r="E22" s="730"/>
      <c r="F22" s="730"/>
      <c r="G22" s="730"/>
      <c r="H22" s="730"/>
      <c r="I22" s="730"/>
      <c r="J22" s="730"/>
      <c r="K22" s="730"/>
      <c r="L22" s="730"/>
      <c r="M22" s="730"/>
      <c r="N22" s="730"/>
      <c r="O22" s="730"/>
      <c r="P22" s="730"/>
      <c r="Q22" s="730"/>
      <c r="R22" s="730"/>
      <c r="S22" s="730"/>
      <c r="T22" s="730"/>
      <c r="U22" s="730"/>
      <c r="V22" s="730"/>
      <c r="W22" s="1"/>
      <c r="X22" s="1"/>
      <c r="Y22" s="1"/>
      <c r="Z22" s="1"/>
      <c r="AA22" s="1"/>
      <c r="AB22" s="1"/>
      <c r="AC22" s="1"/>
      <c r="AD22" s="1"/>
      <c r="AE22" s="1"/>
      <c r="AF22" s="1"/>
      <c r="AG22" s="1"/>
      <c r="AH22" s="1"/>
    </row>
    <row r="23" spans="1:34" ht="12" customHeight="1" x14ac:dyDescent="0.2">
      <c r="A23" s="730" t="s">
        <v>370</v>
      </c>
      <c r="B23" s="730"/>
      <c r="C23" s="730"/>
      <c r="D23" s="730"/>
      <c r="E23" s="730"/>
      <c r="F23" s="730"/>
      <c r="G23" s="730"/>
      <c r="H23" s="730"/>
      <c r="I23" s="730"/>
      <c r="J23" s="730"/>
      <c r="K23" s="730"/>
      <c r="L23" s="730"/>
      <c r="M23" s="730"/>
      <c r="N23" s="730"/>
      <c r="O23" s="730"/>
      <c r="P23" s="730"/>
      <c r="Q23" s="730"/>
      <c r="R23" s="730"/>
      <c r="S23" s="730"/>
      <c r="T23" s="730"/>
      <c r="U23" s="730"/>
      <c r="V23" s="730"/>
      <c r="W23" s="1"/>
      <c r="X23" s="1"/>
      <c r="Y23" s="1"/>
      <c r="Z23" s="1"/>
      <c r="AA23" s="1"/>
      <c r="AB23" s="1"/>
      <c r="AC23" s="1"/>
      <c r="AD23" s="1"/>
      <c r="AE23" s="1"/>
      <c r="AF23" s="1"/>
      <c r="AG23" s="1"/>
      <c r="AH23" s="1"/>
    </row>
    <row r="24" spans="1:34" ht="12" customHeight="1" x14ac:dyDescent="0.2">
      <c r="A24" s="730" t="s">
        <v>380</v>
      </c>
      <c r="B24" s="730"/>
      <c r="C24" s="730"/>
      <c r="D24" s="730"/>
      <c r="E24" s="730"/>
      <c r="F24" s="730"/>
      <c r="G24" s="730"/>
      <c r="H24" s="730"/>
      <c r="I24" s="730"/>
      <c r="J24" s="730"/>
      <c r="K24" s="730"/>
      <c r="L24" s="730"/>
      <c r="M24" s="730"/>
      <c r="N24" s="730"/>
      <c r="O24" s="730"/>
      <c r="P24" s="730"/>
      <c r="Q24" s="730"/>
      <c r="R24" s="730"/>
      <c r="S24" s="730"/>
      <c r="T24" s="730"/>
      <c r="U24" s="730"/>
      <c r="V24" s="730"/>
      <c r="W24" s="1"/>
      <c r="X24" s="1"/>
      <c r="Y24" s="1"/>
      <c r="Z24" s="1"/>
      <c r="AA24" s="1"/>
      <c r="AB24" s="1"/>
      <c r="AC24" s="1"/>
      <c r="AD24" s="1"/>
      <c r="AE24" s="1"/>
      <c r="AF24" s="1"/>
      <c r="AG24" s="1"/>
      <c r="AH24" s="1"/>
    </row>
    <row r="25" spans="1:34" ht="11.1"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4" ht="12" customHeight="1" x14ac:dyDescent="0.2">
      <c r="A26" s="2" t="s">
        <v>371</v>
      </c>
      <c r="B26" s="646">
        <v>2.2000000000000002</v>
      </c>
      <c r="C26" s="1"/>
      <c r="D26" s="647">
        <v>2.82</v>
      </c>
      <c r="E26" s="648">
        <v>2.2400000000000002</v>
      </c>
      <c r="F26" s="648">
        <v>2.6</v>
      </c>
      <c r="G26" s="649">
        <v>2.5</v>
      </c>
      <c r="H26" s="650">
        <v>2.5</v>
      </c>
      <c r="I26" s="651"/>
      <c r="J26" s="647">
        <v>2.66</v>
      </c>
      <c r="K26" s="648">
        <v>3.43</v>
      </c>
      <c r="L26" s="648">
        <v>3.59</v>
      </c>
      <c r="M26" s="648">
        <v>3.45</v>
      </c>
      <c r="N26" s="646">
        <v>3.45</v>
      </c>
      <c r="O26" s="651"/>
      <c r="P26" s="647">
        <v>3.39</v>
      </c>
      <c r="Q26" s="648">
        <v>2.58</v>
      </c>
      <c r="R26" s="648">
        <v>2.79</v>
      </c>
      <c r="S26" s="649">
        <v>2.75</v>
      </c>
      <c r="T26" s="652">
        <v>2.75</v>
      </c>
      <c r="U26" s="653"/>
      <c r="V26" s="647">
        <v>2.81</v>
      </c>
      <c r="W26" s="648">
        <v>3.21</v>
      </c>
      <c r="X26" s="649">
        <v>3.19</v>
      </c>
      <c r="Y26" s="652">
        <v>3.19</v>
      </c>
      <c r="Z26" s="1"/>
      <c r="AA26" s="1"/>
      <c r="AB26" s="1"/>
      <c r="AC26" s="1"/>
      <c r="AD26" s="1"/>
      <c r="AE26" s="1"/>
      <c r="AF26" s="1"/>
      <c r="AG26" s="1"/>
      <c r="AH26" s="1"/>
    </row>
    <row r="27" spans="1:34" ht="12" customHeight="1" x14ac:dyDescent="0.2">
      <c r="A27" s="2" t="s">
        <v>372</v>
      </c>
      <c r="B27" s="654">
        <v>1.04</v>
      </c>
      <c r="C27" s="1"/>
      <c r="D27" s="655">
        <v>1.63</v>
      </c>
      <c r="E27" s="656">
        <v>1.1399999999999999</v>
      </c>
      <c r="F27" s="656">
        <v>1.55</v>
      </c>
      <c r="G27" s="657">
        <v>1.49</v>
      </c>
      <c r="H27" s="658">
        <v>1.49</v>
      </c>
      <c r="I27" s="651"/>
      <c r="J27" s="655">
        <v>1.59</v>
      </c>
      <c r="K27" s="656">
        <v>2.36</v>
      </c>
      <c r="L27" s="656">
        <v>2.48</v>
      </c>
      <c r="M27" s="656">
        <v>2.38</v>
      </c>
      <c r="N27" s="654">
        <v>2.38</v>
      </c>
      <c r="O27" s="651"/>
      <c r="P27" s="655">
        <v>2.25</v>
      </c>
      <c r="Q27" s="656">
        <v>1.59</v>
      </c>
      <c r="R27" s="656">
        <v>1.85</v>
      </c>
      <c r="S27" s="657">
        <v>1.47</v>
      </c>
      <c r="T27" s="659">
        <v>1.47</v>
      </c>
      <c r="U27" s="653"/>
      <c r="V27" s="655">
        <v>1.54</v>
      </c>
      <c r="W27" s="656">
        <v>2.0099999999999998</v>
      </c>
      <c r="X27" s="657">
        <v>2.02</v>
      </c>
      <c r="Y27" s="659">
        <v>2.02</v>
      </c>
      <c r="Z27" s="1"/>
      <c r="AA27" s="1"/>
      <c r="AB27" s="1"/>
      <c r="AC27" s="1"/>
      <c r="AD27" s="1"/>
      <c r="AE27" s="1"/>
      <c r="AF27" s="1"/>
      <c r="AG27" s="1"/>
      <c r="AH27" s="1"/>
    </row>
    <row r="28" spans="1:34" ht="1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ht="12" customHeight="1" x14ac:dyDescent="0.2">
      <c r="A29" s="2" t="s">
        <v>261</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ht="1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ht="1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ht="1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1:34"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1:34"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spans="1:34"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row r="79" spans="1:34"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row>
    <row r="80" spans="1:34"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row>
    <row r="81" spans="1:34"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row>
    <row r="82" spans="1:34"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row>
    <row r="83" spans="1:34"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row>
    <row r="84" spans="1:34"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1:34"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row>
    <row r="86" spans="1:34"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row r="87" spans="1:34"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1:34"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1:34"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row>
    <row r="90" spans="1:34"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row>
    <row r="91" spans="1:34"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row>
    <row r="92" spans="1:34"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row>
    <row r="93" spans="1:34"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row>
    <row r="95" spans="1:34"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row>
    <row r="97" spans="1:34"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row>
    <row r="99" spans="1:34" ht="1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row>
    <row r="100" spans="1:34"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1:34"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row>
    <row r="102" spans="1:34" ht="1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row>
  </sheetData>
  <mergeCells count="5">
    <mergeCell ref="A1:A3"/>
    <mergeCell ref="A4:A5"/>
    <mergeCell ref="A22:V22"/>
    <mergeCell ref="A23:V23"/>
    <mergeCell ref="A24:V24"/>
  </mergeCells>
  <pageMargins left="0.7" right="0.7" top="0.75" bottom="0.75" header="0.3" footer="0.3"/>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102"/>
  <sheetViews>
    <sheetView workbookViewId="0">
      <selection activeCell="X30" sqref="X30"/>
    </sheetView>
  </sheetViews>
  <sheetFormatPr defaultColWidth="21.5" defaultRowHeight="12" x14ac:dyDescent="0.2"/>
  <cols>
    <col min="1" max="1" width="66.1640625" style="2" bestFit="1" customWidth="1"/>
    <col min="2" max="2" width="13.83203125" style="2" customWidth="1"/>
    <col min="3" max="3" width="0.83203125" style="2" customWidth="1"/>
    <col min="4" max="4" width="13.83203125" style="2" customWidth="1"/>
    <col min="5" max="5" width="0.83203125" style="2" customWidth="1"/>
    <col min="6" max="6" width="13.83203125" style="2" customWidth="1"/>
    <col min="7" max="7" width="0.83203125" style="2" customWidth="1"/>
    <col min="8" max="8" width="13.83203125" style="2" customWidth="1"/>
    <col min="9" max="9" width="0.83203125" style="2" customWidth="1"/>
    <col min="10" max="10" width="13.83203125" style="2" customWidth="1"/>
    <col min="11" max="11" width="0.83203125" style="2" customWidth="1"/>
    <col min="12" max="12" width="13.83203125" style="2" customWidth="1"/>
    <col min="13" max="13" width="0.83203125" style="2" customWidth="1"/>
    <col min="14" max="14" width="13.83203125" style="2" customWidth="1"/>
    <col min="15" max="15" width="0.83203125" style="2" customWidth="1"/>
    <col min="16" max="16" width="13.83203125" style="2" customWidth="1"/>
    <col min="17" max="17" width="0.83203125" style="2" customWidth="1"/>
    <col min="18" max="18" width="13.83203125" style="2" customWidth="1"/>
    <col min="19" max="19" width="0.83203125" style="2" customWidth="1"/>
    <col min="20" max="20" width="13.83203125" style="2" customWidth="1"/>
    <col min="21" max="21" width="0.83203125" style="2" customWidth="1"/>
    <col min="22" max="26" width="13.83203125" style="2" customWidth="1"/>
    <col min="27" max="27" width="0.83203125" style="2" customWidth="1"/>
    <col min="28" max="32" width="13.83203125" style="2" customWidth="1"/>
    <col min="33" max="33" width="0.83203125" style="2" customWidth="1"/>
    <col min="34" max="38" width="13.83203125" style="2" customWidth="1"/>
    <col min="39" max="39" width="0.83203125" style="2" customWidth="1"/>
    <col min="40" max="43" width="13.83203125" style="2" customWidth="1"/>
    <col min="44" max="16384" width="21.5" style="2"/>
  </cols>
  <sheetData>
    <row r="1" spans="1:52" ht="15" customHeight="1" x14ac:dyDescent="0.2">
      <c r="A1" s="729"/>
      <c r="B1" s="1"/>
      <c r="D1" s="1"/>
      <c r="F1" s="1"/>
      <c r="H1" s="1"/>
      <c r="J1" s="1"/>
      <c r="L1" s="1"/>
      <c r="N1" s="1"/>
      <c r="P1" s="1"/>
      <c r="R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ht="15" customHeight="1" x14ac:dyDescent="0.2">
      <c r="A2" s="730"/>
      <c r="B2" s="1"/>
      <c r="D2" s="1"/>
      <c r="F2" s="1"/>
      <c r="H2" s="1"/>
      <c r="J2" s="1"/>
      <c r="L2" s="1"/>
      <c r="N2" s="1"/>
      <c r="P2" s="1"/>
      <c r="R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ht="15" customHeight="1" x14ac:dyDescent="0.2">
      <c r="A3" s="730"/>
      <c r="B3" s="1"/>
      <c r="D3" s="1"/>
      <c r="F3" s="1"/>
      <c r="H3" s="1"/>
      <c r="J3" s="1"/>
      <c r="L3" s="1"/>
      <c r="N3" s="1"/>
      <c r="P3" s="1"/>
      <c r="R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ht="15" customHeight="1" x14ac:dyDescent="0.2">
      <c r="A4" s="731" t="s">
        <v>379</v>
      </c>
      <c r="B4" s="1"/>
      <c r="D4" s="1"/>
      <c r="F4" s="1"/>
      <c r="H4" s="1"/>
      <c r="J4" s="1"/>
      <c r="L4" s="1"/>
      <c r="N4" s="1"/>
      <c r="P4" s="1"/>
      <c r="R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ht="15" customHeight="1" x14ac:dyDescent="0.2">
      <c r="A5" s="730"/>
      <c r="B5" s="1"/>
      <c r="D5" s="1"/>
      <c r="F5" s="1"/>
      <c r="H5" s="1"/>
      <c r="J5" s="1"/>
      <c r="L5" s="1"/>
      <c r="N5" s="1"/>
      <c r="P5" s="1"/>
      <c r="R5" s="1"/>
      <c r="T5" s="1"/>
      <c r="U5" s="1"/>
      <c r="V5" s="1"/>
      <c r="W5" s="1"/>
      <c r="X5" s="1"/>
      <c r="Y5" s="1"/>
      <c r="Z5" s="1"/>
      <c r="AA5" s="1"/>
      <c r="AB5" s="1"/>
      <c r="AC5" s="1"/>
      <c r="AD5" s="1"/>
      <c r="AE5" s="1"/>
      <c r="AF5" s="1"/>
      <c r="AG5" s="1"/>
      <c r="AH5" s="1"/>
      <c r="AI5" s="1"/>
      <c r="AJ5" s="1"/>
      <c r="AK5" s="1"/>
      <c r="AL5" s="4"/>
      <c r="AM5" s="1"/>
      <c r="AN5" s="1"/>
      <c r="AO5" s="1"/>
      <c r="AP5" s="1"/>
      <c r="AQ5" s="1"/>
      <c r="AR5" s="1"/>
      <c r="AS5" s="1"/>
      <c r="AT5" s="1"/>
      <c r="AU5" s="1"/>
      <c r="AV5" s="1"/>
      <c r="AW5" s="1"/>
      <c r="AX5" s="1"/>
      <c r="AY5" s="1"/>
      <c r="AZ5" s="1"/>
    </row>
    <row r="6" spans="1:52" ht="15" customHeight="1" x14ac:dyDescent="0.2">
      <c r="A6" s="1"/>
      <c r="B6" s="186" t="s">
        <v>2</v>
      </c>
      <c r="D6" s="186" t="s">
        <v>3</v>
      </c>
      <c r="F6" s="186" t="s">
        <v>4</v>
      </c>
      <c r="H6" s="186" t="s">
        <v>5</v>
      </c>
      <c r="J6" s="186" t="s">
        <v>6</v>
      </c>
      <c r="L6" s="186" t="s">
        <v>7</v>
      </c>
      <c r="N6" s="186" t="s">
        <v>8</v>
      </c>
      <c r="P6" s="186" t="s">
        <v>9</v>
      </c>
      <c r="R6" s="186" t="s">
        <v>10</v>
      </c>
      <c r="T6" s="186" t="s">
        <v>11</v>
      </c>
      <c r="U6" s="660"/>
      <c r="V6" s="184" t="s">
        <v>12</v>
      </c>
      <c r="W6" s="185" t="s">
        <v>13</v>
      </c>
      <c r="X6" s="185" t="s">
        <v>14</v>
      </c>
      <c r="Y6" s="188" t="s">
        <v>15</v>
      </c>
      <c r="Z6" s="186" t="s">
        <v>16</v>
      </c>
      <c r="AA6" s="660"/>
      <c r="AB6" s="184" t="s">
        <v>17</v>
      </c>
      <c r="AC6" s="185" t="s">
        <v>18</v>
      </c>
      <c r="AD6" s="185" t="s">
        <v>19</v>
      </c>
      <c r="AE6" s="185" t="s">
        <v>20</v>
      </c>
      <c r="AF6" s="179" t="s">
        <v>21</v>
      </c>
      <c r="AG6" s="189"/>
      <c r="AH6" s="184" t="s">
        <v>22</v>
      </c>
      <c r="AI6" s="185" t="s">
        <v>23</v>
      </c>
      <c r="AJ6" s="185" t="s">
        <v>24</v>
      </c>
      <c r="AK6" s="188" t="s">
        <v>25</v>
      </c>
      <c r="AL6" s="182" t="s">
        <v>26</v>
      </c>
      <c r="AM6" s="189"/>
      <c r="AN6" s="184" t="s">
        <v>27</v>
      </c>
      <c r="AO6" s="185" t="s">
        <v>28</v>
      </c>
      <c r="AP6" s="188" t="s">
        <v>29</v>
      </c>
      <c r="AQ6" s="182" t="s">
        <v>30</v>
      </c>
      <c r="AR6" s="1"/>
      <c r="AS6" s="1"/>
      <c r="AT6" s="1"/>
      <c r="AU6" s="1"/>
      <c r="AV6" s="1"/>
      <c r="AW6" s="1"/>
      <c r="AX6" s="1"/>
      <c r="AY6" s="1"/>
      <c r="AZ6" s="1"/>
    </row>
    <row r="7" spans="1:52" ht="15" customHeight="1" x14ac:dyDescent="0.2">
      <c r="A7" s="1"/>
      <c r="B7" s="661" t="s">
        <v>32</v>
      </c>
      <c r="D7" s="661" t="s">
        <v>32</v>
      </c>
      <c r="F7" s="661" t="s">
        <v>32</v>
      </c>
      <c r="H7" s="661" t="s">
        <v>32</v>
      </c>
      <c r="J7" s="661" t="s">
        <v>32</v>
      </c>
      <c r="L7" s="661" t="s">
        <v>32</v>
      </c>
      <c r="N7" s="661" t="s">
        <v>32</v>
      </c>
      <c r="P7" s="661" t="s">
        <v>32</v>
      </c>
      <c r="R7" s="661" t="s">
        <v>32</v>
      </c>
      <c r="T7" s="661" t="s">
        <v>32</v>
      </c>
      <c r="U7" s="660"/>
      <c r="V7" s="193" t="s">
        <v>33</v>
      </c>
      <c r="W7" s="194" t="s">
        <v>34</v>
      </c>
      <c r="X7" s="194" t="s">
        <v>35</v>
      </c>
      <c r="Y7" s="196" t="s">
        <v>36</v>
      </c>
      <c r="Z7" s="661" t="s">
        <v>32</v>
      </c>
      <c r="AA7" s="660"/>
      <c r="AB7" s="193" t="s">
        <v>37</v>
      </c>
      <c r="AC7" s="194" t="s">
        <v>38</v>
      </c>
      <c r="AD7" s="194" t="s">
        <v>39</v>
      </c>
      <c r="AE7" s="194" t="s">
        <v>40</v>
      </c>
      <c r="AF7" s="662" t="s">
        <v>32</v>
      </c>
      <c r="AG7" s="189"/>
      <c r="AH7" s="193" t="s">
        <v>41</v>
      </c>
      <c r="AI7" s="194" t="s">
        <v>42</v>
      </c>
      <c r="AJ7" s="194" t="s">
        <v>43</v>
      </c>
      <c r="AK7" s="196" t="s">
        <v>44</v>
      </c>
      <c r="AL7" s="663" t="s">
        <v>32</v>
      </c>
      <c r="AM7" s="189"/>
      <c r="AN7" s="193" t="s">
        <v>45</v>
      </c>
      <c r="AO7" s="194" t="s">
        <v>46</v>
      </c>
      <c r="AP7" s="196" t="s">
        <v>47</v>
      </c>
      <c r="AQ7" s="663" t="s">
        <v>48</v>
      </c>
      <c r="AR7" s="1"/>
      <c r="AS7" s="1"/>
      <c r="AT7" s="1"/>
      <c r="AU7" s="1"/>
      <c r="AV7" s="1"/>
      <c r="AW7" s="1"/>
      <c r="AX7" s="1"/>
      <c r="AY7" s="1"/>
      <c r="AZ7" s="1"/>
    </row>
    <row r="8" spans="1:52" ht="15" customHeight="1" x14ac:dyDescent="0.2">
      <c r="A8" s="119" t="s">
        <v>281</v>
      </c>
      <c r="B8" s="664"/>
      <c r="D8" s="664"/>
      <c r="F8" s="664"/>
      <c r="H8" s="664"/>
      <c r="J8" s="664"/>
      <c r="L8" s="664"/>
      <c r="N8" s="664"/>
      <c r="P8" s="664"/>
      <c r="R8" s="664"/>
      <c r="T8" s="665"/>
      <c r="U8" s="4"/>
      <c r="V8" s="447"/>
      <c r="W8" s="448"/>
      <c r="X8" s="448"/>
      <c r="Y8" s="449"/>
      <c r="Z8" s="666"/>
      <c r="AA8" s="4"/>
      <c r="AB8" s="447"/>
      <c r="AC8" s="448"/>
      <c r="AD8" s="448"/>
      <c r="AE8" s="449"/>
      <c r="AF8" s="666"/>
      <c r="AG8" s="4"/>
      <c r="AH8" s="447"/>
      <c r="AI8" s="448"/>
      <c r="AJ8" s="448"/>
      <c r="AK8" s="449"/>
      <c r="AL8" s="666"/>
      <c r="AM8" s="586"/>
      <c r="AN8" s="667"/>
      <c r="AO8" s="668"/>
      <c r="AP8" s="669"/>
      <c r="AQ8" s="666"/>
      <c r="AR8" s="4"/>
      <c r="AS8" s="1"/>
      <c r="AT8" s="1"/>
      <c r="AU8" s="1"/>
      <c r="AV8" s="1"/>
      <c r="AW8" s="1"/>
      <c r="AX8" s="1"/>
      <c r="AY8" s="1"/>
      <c r="AZ8" s="1"/>
    </row>
    <row r="9" spans="1:52" ht="12" customHeight="1" x14ac:dyDescent="0.2">
      <c r="A9" s="58" t="s">
        <v>282</v>
      </c>
      <c r="B9" s="664">
        <v>34637</v>
      </c>
      <c r="D9" s="664">
        <v>54377</v>
      </c>
      <c r="F9" s="664">
        <v>89032</v>
      </c>
      <c r="H9" s="664">
        <v>129654</v>
      </c>
      <c r="J9" s="664">
        <v>159973</v>
      </c>
      <c r="L9" s="664">
        <v>165149</v>
      </c>
      <c r="N9" s="664">
        <v>146749</v>
      </c>
      <c r="P9" s="664">
        <v>141808</v>
      </c>
      <c r="R9" s="664">
        <v>153739</v>
      </c>
      <c r="T9" s="664">
        <v>242022</v>
      </c>
      <c r="U9" s="670"/>
      <c r="V9" s="670">
        <v>27426</v>
      </c>
      <c r="W9" s="671">
        <v>134889</v>
      </c>
      <c r="X9" s="671">
        <v>32905</v>
      </c>
      <c r="Y9" s="672">
        <v>52138</v>
      </c>
      <c r="Z9" s="673">
        <v>247358</v>
      </c>
      <c r="AA9" s="670"/>
      <c r="AB9" s="670">
        <v>9600</v>
      </c>
      <c r="AC9" s="671">
        <v>105059</v>
      </c>
      <c r="AD9" s="671">
        <v>8985</v>
      </c>
      <c r="AE9" s="672">
        <v>33092</v>
      </c>
      <c r="AF9" s="674">
        <v>156736</v>
      </c>
      <c r="AG9" s="670"/>
      <c r="AH9" s="670">
        <v>16379</v>
      </c>
      <c r="AI9" s="671">
        <v>160363</v>
      </c>
      <c r="AJ9" s="671">
        <v>-32109</v>
      </c>
      <c r="AK9" s="672">
        <v>47699</v>
      </c>
      <c r="AL9" s="673">
        <v>192332</v>
      </c>
      <c r="AM9" s="670"/>
      <c r="AN9" s="670">
        <v>22220</v>
      </c>
      <c r="AO9" s="671">
        <v>183270</v>
      </c>
      <c r="AP9" s="672">
        <v>16980</v>
      </c>
      <c r="AQ9" s="673">
        <v>222470</v>
      </c>
      <c r="AR9" s="4"/>
      <c r="AS9" s="1"/>
      <c r="AT9" s="1"/>
      <c r="AU9" s="1"/>
      <c r="AV9" s="1"/>
      <c r="AW9" s="1"/>
      <c r="AX9" s="1"/>
      <c r="AY9" s="1"/>
      <c r="AZ9" s="1"/>
    </row>
    <row r="10" spans="1:52" ht="12" customHeight="1" x14ac:dyDescent="0.2">
      <c r="A10" s="58" t="s">
        <v>283</v>
      </c>
      <c r="B10" s="630">
        <v>-24929</v>
      </c>
      <c r="D10" s="630">
        <v>-62845</v>
      </c>
      <c r="F10" s="630">
        <v>-62740</v>
      </c>
      <c r="H10" s="630">
        <v>-76286</v>
      </c>
      <c r="J10" s="630">
        <v>-101326</v>
      </c>
      <c r="L10" s="630">
        <v>-37405</v>
      </c>
      <c r="N10" s="630">
        <v>-46420</v>
      </c>
      <c r="P10" s="630">
        <v>-78999</v>
      </c>
      <c r="R10" s="630">
        <v>-72122</v>
      </c>
      <c r="T10" s="630">
        <v>-75813</v>
      </c>
      <c r="U10" s="246"/>
      <c r="V10" s="246">
        <v>-24393</v>
      </c>
      <c r="W10" s="247">
        <v>-19156</v>
      </c>
      <c r="X10" s="247">
        <v>-19092</v>
      </c>
      <c r="Y10" s="631">
        <v>-17794</v>
      </c>
      <c r="Z10" s="632">
        <v>-80435</v>
      </c>
      <c r="AA10" s="246"/>
      <c r="AB10" s="246">
        <v>-19319</v>
      </c>
      <c r="AC10" s="247">
        <v>-16941</v>
      </c>
      <c r="AD10" s="247">
        <v>-20656</v>
      </c>
      <c r="AE10" s="631">
        <v>-17241</v>
      </c>
      <c r="AF10" s="675">
        <v>-74157</v>
      </c>
      <c r="AG10" s="246"/>
      <c r="AH10" s="246">
        <v>-20457</v>
      </c>
      <c r="AI10" s="247">
        <v>-18217</v>
      </c>
      <c r="AJ10" s="247">
        <v>-8767</v>
      </c>
      <c r="AK10" s="631">
        <v>-13489</v>
      </c>
      <c r="AL10" s="632">
        <v>-60930</v>
      </c>
      <c r="AM10" s="246"/>
      <c r="AN10" s="246">
        <v>-21026</v>
      </c>
      <c r="AO10" s="247">
        <v>-17741</v>
      </c>
      <c r="AP10" s="631">
        <v>-19167</v>
      </c>
      <c r="AQ10" s="632">
        <v>-57934</v>
      </c>
      <c r="AR10" s="4"/>
      <c r="AS10" s="1"/>
      <c r="AT10" s="1"/>
      <c r="AU10" s="1"/>
      <c r="AV10" s="1"/>
      <c r="AW10" s="1"/>
      <c r="AX10" s="1"/>
      <c r="AY10" s="1"/>
      <c r="AZ10" s="1"/>
    </row>
    <row r="11" spans="1:52" ht="12" customHeight="1" x14ac:dyDescent="0.2">
      <c r="A11" s="58" t="s">
        <v>284</v>
      </c>
      <c r="B11" s="630">
        <v>0</v>
      </c>
      <c r="D11" s="630">
        <v>0</v>
      </c>
      <c r="F11" s="630">
        <v>-1250</v>
      </c>
      <c r="H11" s="630">
        <v>0</v>
      </c>
      <c r="J11" s="630">
        <v>0</v>
      </c>
      <c r="L11" s="630">
        <v>-205</v>
      </c>
      <c r="N11" s="630">
        <v>-239</v>
      </c>
      <c r="P11" s="630">
        <v>-750</v>
      </c>
      <c r="R11" s="630">
        <v>-253</v>
      </c>
      <c r="T11" s="630">
        <v>-250</v>
      </c>
      <c r="U11" s="246"/>
      <c r="V11" s="246">
        <v>-357</v>
      </c>
      <c r="W11" s="247">
        <v>-45</v>
      </c>
      <c r="X11" s="247">
        <v>-51</v>
      </c>
      <c r="Y11" s="631">
        <v>-23</v>
      </c>
      <c r="Z11" s="632">
        <v>-476</v>
      </c>
      <c r="AA11" s="246"/>
      <c r="AB11" s="246">
        <v>-26</v>
      </c>
      <c r="AC11" s="247">
        <v>-62</v>
      </c>
      <c r="AD11" s="247">
        <v>-22</v>
      </c>
      <c r="AE11" s="631">
        <v>-87</v>
      </c>
      <c r="AF11" s="675">
        <v>-197</v>
      </c>
      <c r="AG11" s="246"/>
      <c r="AH11" s="246">
        <v>-24</v>
      </c>
      <c r="AI11" s="247">
        <v>-254</v>
      </c>
      <c r="AJ11" s="247">
        <v>-30</v>
      </c>
      <c r="AK11" s="631">
        <v>0</v>
      </c>
      <c r="AL11" s="632">
        <v>-308</v>
      </c>
      <c r="AM11" s="246"/>
      <c r="AN11" s="246">
        <v>-22</v>
      </c>
      <c r="AO11" s="247">
        <v>0</v>
      </c>
      <c r="AP11" s="631">
        <v>0</v>
      </c>
      <c r="AQ11" s="632">
        <v>-22</v>
      </c>
      <c r="AR11" s="4"/>
      <c r="AS11" s="1"/>
      <c r="AT11" s="1"/>
      <c r="AU11" s="1"/>
      <c r="AV11" s="1"/>
      <c r="AW11" s="1"/>
      <c r="AX11" s="1"/>
      <c r="AY11" s="1"/>
      <c r="AZ11" s="1"/>
    </row>
    <row r="12" spans="1:52" ht="12" customHeight="1" x14ac:dyDescent="0.2">
      <c r="A12" s="58" t="s">
        <v>167</v>
      </c>
      <c r="B12" s="630">
        <v>-2656</v>
      </c>
      <c r="D12" s="630">
        <v>-4189</v>
      </c>
      <c r="F12" s="630">
        <v>-5696</v>
      </c>
      <c r="H12" s="630">
        <v>-7168</v>
      </c>
      <c r="J12" s="630">
        <v>-6516</v>
      </c>
      <c r="L12" s="630">
        <v>-6290</v>
      </c>
      <c r="N12" s="630">
        <v>-5463</v>
      </c>
      <c r="P12" s="630">
        <v>-7667</v>
      </c>
      <c r="R12" s="630">
        <v>-9749</v>
      </c>
      <c r="T12" s="630">
        <v>-17323</v>
      </c>
      <c r="U12" s="246"/>
      <c r="V12" s="246">
        <v>-4910</v>
      </c>
      <c r="W12" s="247">
        <v>-7217</v>
      </c>
      <c r="X12" s="247">
        <v>-6057</v>
      </c>
      <c r="Y12" s="631">
        <v>-8140</v>
      </c>
      <c r="Z12" s="632">
        <v>-26324</v>
      </c>
      <c r="AA12" s="246"/>
      <c r="AB12" s="246">
        <v>-8312</v>
      </c>
      <c r="AC12" s="247">
        <v>-10798</v>
      </c>
      <c r="AD12" s="247">
        <v>-9568</v>
      </c>
      <c r="AE12" s="631">
        <v>-8629</v>
      </c>
      <c r="AF12" s="675">
        <v>-37307</v>
      </c>
      <c r="AG12" s="246"/>
      <c r="AH12" s="246">
        <v>-8934</v>
      </c>
      <c r="AI12" s="247">
        <v>-9180</v>
      </c>
      <c r="AJ12" s="247">
        <v>-11362</v>
      </c>
      <c r="AK12" s="631">
        <v>-11371</v>
      </c>
      <c r="AL12" s="632">
        <v>-40847</v>
      </c>
      <c r="AM12" s="246"/>
      <c r="AN12" s="246">
        <v>-11233</v>
      </c>
      <c r="AO12" s="247">
        <v>-10688</v>
      </c>
      <c r="AP12" s="631">
        <v>-12716</v>
      </c>
      <c r="AQ12" s="632">
        <v>-34637</v>
      </c>
      <c r="AR12" s="4"/>
      <c r="AS12" s="1"/>
      <c r="AT12" s="1"/>
      <c r="AU12" s="1"/>
      <c r="AV12" s="1"/>
      <c r="AW12" s="1"/>
      <c r="AX12" s="1"/>
      <c r="AY12" s="1"/>
      <c r="AZ12" s="1"/>
    </row>
    <row r="13" spans="1:52" ht="12" customHeight="1" x14ac:dyDescent="0.2">
      <c r="A13" s="58" t="s">
        <v>285</v>
      </c>
      <c r="B13" s="630">
        <v>0</v>
      </c>
      <c r="D13" s="630">
        <v>0</v>
      </c>
      <c r="F13" s="630">
        <v>0</v>
      </c>
      <c r="H13" s="630">
        <v>0</v>
      </c>
      <c r="J13" s="630">
        <v>0</v>
      </c>
      <c r="L13" s="630">
        <v>0</v>
      </c>
      <c r="N13" s="630">
        <v>0</v>
      </c>
      <c r="P13" s="630">
        <v>0</v>
      </c>
      <c r="R13" s="630">
        <v>0</v>
      </c>
      <c r="T13" s="630">
        <v>8055</v>
      </c>
      <c r="U13" s="246"/>
      <c r="V13" s="246">
        <v>0</v>
      </c>
      <c r="W13" s="247">
        <v>0</v>
      </c>
      <c r="X13" s="247">
        <v>0</v>
      </c>
      <c r="Y13" s="631">
        <v>8613</v>
      </c>
      <c r="Z13" s="632">
        <v>8613</v>
      </c>
      <c r="AA13" s="246"/>
      <c r="AB13" s="246">
        <v>0</v>
      </c>
      <c r="AC13" s="247">
        <v>0</v>
      </c>
      <c r="AD13" s="247">
        <v>0</v>
      </c>
      <c r="AE13" s="631">
        <v>0</v>
      </c>
      <c r="AF13" s="675">
        <v>0</v>
      </c>
      <c r="AG13" s="246"/>
      <c r="AH13" s="246">
        <v>0</v>
      </c>
      <c r="AI13" s="247">
        <v>0</v>
      </c>
      <c r="AJ13" s="247">
        <v>49241</v>
      </c>
      <c r="AK13" s="631">
        <v>0</v>
      </c>
      <c r="AL13" s="632">
        <v>49241</v>
      </c>
      <c r="AM13" s="246"/>
      <c r="AN13" s="246">
        <v>0</v>
      </c>
      <c r="AO13" s="247">
        <v>0</v>
      </c>
      <c r="AP13" s="631">
        <v>0</v>
      </c>
      <c r="AQ13" s="632">
        <v>0</v>
      </c>
      <c r="AR13" s="4"/>
      <c r="AS13" s="1"/>
      <c r="AT13" s="1"/>
      <c r="AU13" s="1"/>
      <c r="AV13" s="1"/>
      <c r="AW13" s="1"/>
      <c r="AX13" s="1"/>
      <c r="AY13" s="1"/>
      <c r="AZ13" s="1"/>
    </row>
    <row r="14" spans="1:52" ht="12" customHeight="1" x14ac:dyDescent="0.2">
      <c r="A14" s="58" t="s">
        <v>172</v>
      </c>
      <c r="B14" s="676">
        <v>0</v>
      </c>
      <c r="D14" s="676">
        <v>0</v>
      </c>
      <c r="F14" s="676">
        <v>0</v>
      </c>
      <c r="H14" s="676">
        <v>0</v>
      </c>
      <c r="J14" s="676">
        <v>0</v>
      </c>
      <c r="L14" s="676">
        <v>0</v>
      </c>
      <c r="N14" s="676">
        <v>0</v>
      </c>
      <c r="P14" s="676">
        <v>0</v>
      </c>
      <c r="R14" s="676">
        <v>0</v>
      </c>
      <c r="T14" s="676">
        <v>0</v>
      </c>
      <c r="U14" s="246"/>
      <c r="V14" s="268">
        <v>2075</v>
      </c>
      <c r="W14" s="634">
        <v>1549</v>
      </c>
      <c r="X14" s="634">
        <v>0</v>
      </c>
      <c r="Y14" s="677">
        <v>0</v>
      </c>
      <c r="Z14" s="635">
        <v>3624</v>
      </c>
      <c r="AA14" s="246"/>
      <c r="AB14" s="268">
        <v>0</v>
      </c>
      <c r="AC14" s="634">
        <v>0</v>
      </c>
      <c r="AD14" s="634">
        <v>0</v>
      </c>
      <c r="AE14" s="677">
        <v>0</v>
      </c>
      <c r="AF14" s="678">
        <v>0</v>
      </c>
      <c r="AG14" s="246"/>
      <c r="AH14" s="246">
        <v>0</v>
      </c>
      <c r="AI14" s="247">
        <v>0</v>
      </c>
      <c r="AJ14" s="247">
        <v>0</v>
      </c>
      <c r="AK14" s="631">
        <v>0</v>
      </c>
      <c r="AL14" s="635">
        <v>0</v>
      </c>
      <c r="AM14" s="246"/>
      <c r="AN14" s="246">
        <v>0</v>
      </c>
      <c r="AO14" s="247">
        <v>0</v>
      </c>
      <c r="AP14" s="631">
        <v>0</v>
      </c>
      <c r="AQ14" s="635">
        <v>0</v>
      </c>
      <c r="AR14" s="4"/>
      <c r="AS14" s="1"/>
      <c r="AT14" s="1"/>
      <c r="AU14" s="1"/>
      <c r="AV14" s="1"/>
      <c r="AW14" s="1"/>
      <c r="AX14" s="1"/>
      <c r="AY14" s="1"/>
      <c r="AZ14" s="1"/>
    </row>
    <row r="15" spans="1:52" ht="12" customHeight="1" x14ac:dyDescent="0.2">
      <c r="A15" s="119" t="s">
        <v>286</v>
      </c>
      <c r="B15" s="679">
        <v>7052</v>
      </c>
      <c r="C15" s="218"/>
      <c r="D15" s="680">
        <v>-12657</v>
      </c>
      <c r="E15" s="681"/>
      <c r="F15" s="680">
        <v>19346</v>
      </c>
      <c r="G15" s="681"/>
      <c r="H15" s="680">
        <v>46200</v>
      </c>
      <c r="I15" s="681"/>
      <c r="J15" s="680">
        <v>52131</v>
      </c>
      <c r="K15" s="681"/>
      <c r="L15" s="680">
        <v>121249</v>
      </c>
      <c r="M15" s="681"/>
      <c r="N15" s="680">
        <v>94627</v>
      </c>
      <c r="O15" s="681"/>
      <c r="P15" s="680">
        <v>54392</v>
      </c>
      <c r="Q15" s="681"/>
      <c r="R15" s="680">
        <v>71615</v>
      </c>
      <c r="S15" s="218"/>
      <c r="T15" s="682">
        <v>156691</v>
      </c>
      <c r="U15" s="683"/>
      <c r="V15" s="683">
        <v>-159</v>
      </c>
      <c r="W15" s="684">
        <v>110020</v>
      </c>
      <c r="X15" s="684">
        <v>7705</v>
      </c>
      <c r="Y15" s="685">
        <v>34794</v>
      </c>
      <c r="Z15" s="686">
        <v>152360</v>
      </c>
      <c r="AA15" s="683"/>
      <c r="AB15" s="683">
        <v>-18057</v>
      </c>
      <c r="AC15" s="684">
        <v>77258</v>
      </c>
      <c r="AD15" s="684">
        <v>-21261</v>
      </c>
      <c r="AE15" s="685">
        <v>7135</v>
      </c>
      <c r="AF15" s="680">
        <v>45075</v>
      </c>
      <c r="AG15" s="683"/>
      <c r="AH15" s="687">
        <v>-13036</v>
      </c>
      <c r="AI15" s="688">
        <v>132712</v>
      </c>
      <c r="AJ15" s="688">
        <v>-3027</v>
      </c>
      <c r="AK15" s="689">
        <v>22839</v>
      </c>
      <c r="AL15" s="682">
        <v>139488</v>
      </c>
      <c r="AM15" s="683"/>
      <c r="AN15" s="690">
        <v>-10061</v>
      </c>
      <c r="AO15" s="691">
        <v>154841</v>
      </c>
      <c r="AP15" s="692">
        <v>-14903</v>
      </c>
      <c r="AQ15" s="682">
        <v>129877</v>
      </c>
      <c r="AR15" s="4"/>
      <c r="AS15" s="1"/>
      <c r="AT15" s="1"/>
      <c r="AU15" s="1"/>
      <c r="AV15" s="1"/>
      <c r="AW15" s="1"/>
      <c r="AX15" s="1"/>
      <c r="AY15" s="1"/>
      <c r="AZ15" s="1"/>
    </row>
    <row r="16" spans="1:52" ht="12" customHeight="1" x14ac:dyDescent="0.2">
      <c r="A16" s="693"/>
      <c r="B16" s="275"/>
      <c r="C16" s="49"/>
      <c r="D16" s="275"/>
      <c r="E16" s="49"/>
      <c r="F16" s="275"/>
      <c r="G16" s="49"/>
      <c r="H16" s="275"/>
      <c r="I16" s="49"/>
      <c r="J16" s="275"/>
      <c r="K16" s="49"/>
      <c r="L16" s="275"/>
      <c r="M16" s="49"/>
      <c r="N16" s="275"/>
      <c r="O16" s="49"/>
      <c r="P16" s="275"/>
      <c r="Q16" s="49"/>
      <c r="R16" s="275"/>
      <c r="S16" s="49"/>
      <c r="T16" s="275"/>
      <c r="U16" s="694"/>
      <c r="V16" s="275"/>
      <c r="W16" s="275"/>
      <c r="X16" s="275"/>
      <c r="Y16" s="275"/>
      <c r="Z16" s="275"/>
      <c r="AA16" s="694"/>
      <c r="AB16" s="275"/>
      <c r="AC16" s="275"/>
      <c r="AD16" s="275"/>
      <c r="AE16" s="275"/>
      <c r="AF16" s="275"/>
      <c r="AG16" s="694"/>
      <c r="AH16" s="275"/>
      <c r="AI16" s="275"/>
      <c r="AJ16" s="275"/>
      <c r="AK16" s="275"/>
      <c r="AL16" s="275"/>
      <c r="AM16" s="694"/>
      <c r="AN16" s="247"/>
      <c r="AO16" s="247"/>
      <c r="AP16" s="247"/>
      <c r="AQ16" s="275"/>
      <c r="AR16" s="4"/>
      <c r="AS16" s="1"/>
      <c r="AT16" s="1"/>
      <c r="AU16" s="1"/>
      <c r="AV16" s="1"/>
      <c r="AW16" s="1"/>
      <c r="AX16" s="1"/>
      <c r="AY16" s="1"/>
      <c r="AZ16" s="1"/>
    </row>
    <row r="17" spans="1:52" ht="12" customHeight="1" x14ac:dyDescent="0.2">
      <c r="A17" s="695" t="s">
        <v>287</v>
      </c>
      <c r="B17" s="634"/>
      <c r="C17" s="49"/>
      <c r="D17" s="634"/>
      <c r="E17" s="49"/>
      <c r="F17" s="634"/>
      <c r="G17" s="49"/>
      <c r="H17" s="634"/>
      <c r="I17" s="49"/>
      <c r="J17" s="634"/>
      <c r="K17" s="49"/>
      <c r="L17" s="634"/>
      <c r="M17" s="49"/>
      <c r="N17" s="634"/>
      <c r="O17" s="49"/>
      <c r="P17" s="634"/>
      <c r="Q17" s="49"/>
      <c r="R17" s="634"/>
      <c r="S17" s="49"/>
      <c r="T17" s="634"/>
      <c r="U17" s="694"/>
      <c r="V17" s="634"/>
      <c r="W17" s="634"/>
      <c r="X17" s="634"/>
      <c r="Y17" s="634"/>
      <c r="Z17" s="634"/>
      <c r="AA17" s="694"/>
      <c r="AB17" s="634"/>
      <c r="AC17" s="634"/>
      <c r="AD17" s="634"/>
      <c r="AE17" s="634"/>
      <c r="AF17" s="634"/>
      <c r="AG17" s="694"/>
      <c r="AH17" s="634"/>
      <c r="AI17" s="634"/>
      <c r="AJ17" s="634"/>
      <c r="AK17" s="634"/>
      <c r="AL17" s="634"/>
      <c r="AM17" s="694"/>
      <c r="AN17" s="247"/>
      <c r="AO17" s="247"/>
      <c r="AP17" s="247"/>
      <c r="AQ17" s="634"/>
      <c r="AR17" s="4"/>
      <c r="AS17" s="1"/>
      <c r="AT17" s="1"/>
      <c r="AU17" s="1"/>
      <c r="AV17" s="1"/>
      <c r="AW17" s="1"/>
      <c r="AX17" s="1"/>
      <c r="AY17" s="1"/>
      <c r="AZ17" s="1"/>
    </row>
    <row r="18" spans="1:52" ht="12" customHeight="1" x14ac:dyDescent="0.2">
      <c r="A18" s="58" t="s">
        <v>288</v>
      </c>
      <c r="B18" s="625">
        <v>0</v>
      </c>
      <c r="D18" s="625">
        <v>0</v>
      </c>
      <c r="F18" s="625">
        <v>0</v>
      </c>
      <c r="H18" s="625">
        <v>0</v>
      </c>
      <c r="J18" s="625">
        <v>0</v>
      </c>
      <c r="L18" s="625">
        <v>0</v>
      </c>
      <c r="N18" s="625">
        <v>0</v>
      </c>
      <c r="P18" s="625">
        <v>0</v>
      </c>
      <c r="R18" s="625">
        <v>0</v>
      </c>
      <c r="T18" s="625">
        <v>13192</v>
      </c>
      <c r="U18" s="223"/>
      <c r="V18" s="222">
        <v>2393</v>
      </c>
      <c r="W18" s="223">
        <v>624</v>
      </c>
      <c r="X18" s="223">
        <v>4227</v>
      </c>
      <c r="Y18" s="223">
        <v>291</v>
      </c>
      <c r="Z18" s="625">
        <v>7535</v>
      </c>
      <c r="AA18" s="223"/>
      <c r="AB18" s="222">
        <v>2077</v>
      </c>
      <c r="AC18" s="223">
        <v>2835</v>
      </c>
      <c r="AD18" s="223">
        <v>7187</v>
      </c>
      <c r="AE18" s="223">
        <v>2323</v>
      </c>
      <c r="AF18" s="625">
        <v>14422</v>
      </c>
      <c r="AG18" s="223"/>
      <c r="AH18" s="222">
        <v>0</v>
      </c>
      <c r="AI18" s="223">
        <v>112</v>
      </c>
      <c r="AJ18" s="223">
        <v>419</v>
      </c>
      <c r="AK18" s="627">
        <v>0</v>
      </c>
      <c r="AL18" s="629">
        <v>531</v>
      </c>
      <c r="AM18" s="222"/>
      <c r="AN18" s="696">
        <v>3565</v>
      </c>
      <c r="AO18" s="697">
        <v>3660</v>
      </c>
      <c r="AP18" s="698">
        <v>4395</v>
      </c>
      <c r="AQ18" s="629">
        <v>11620</v>
      </c>
      <c r="AR18" s="4"/>
      <c r="AS18" s="1"/>
      <c r="AT18" s="1"/>
      <c r="AU18" s="1"/>
      <c r="AV18" s="1"/>
      <c r="AW18" s="1"/>
      <c r="AX18" s="1"/>
      <c r="AY18" s="1"/>
      <c r="AZ18" s="1"/>
    </row>
    <row r="19" spans="1:52" ht="12" customHeight="1" x14ac:dyDescent="0.2">
      <c r="A19" s="58" t="s">
        <v>289</v>
      </c>
      <c r="B19" s="630">
        <v>0</v>
      </c>
      <c r="D19" s="630">
        <v>0</v>
      </c>
      <c r="F19" s="630">
        <v>0</v>
      </c>
      <c r="H19" s="630">
        <v>0</v>
      </c>
      <c r="J19" s="630">
        <v>0</v>
      </c>
      <c r="L19" s="630">
        <v>0</v>
      </c>
      <c r="N19" s="630">
        <v>0</v>
      </c>
      <c r="P19" s="630">
        <v>0</v>
      </c>
      <c r="R19" s="630">
        <v>0</v>
      </c>
      <c r="T19" s="630">
        <v>519</v>
      </c>
      <c r="U19" s="223"/>
      <c r="V19" s="246">
        <v>2227</v>
      </c>
      <c r="W19" s="699">
        <v>0</v>
      </c>
      <c r="X19" s="699">
        <v>381</v>
      </c>
      <c r="Y19" s="699">
        <v>0</v>
      </c>
      <c r="Z19" s="630">
        <v>2608</v>
      </c>
      <c r="AA19" s="223"/>
      <c r="AB19" s="700">
        <v>0</v>
      </c>
      <c r="AC19" s="699">
        <v>0</v>
      </c>
      <c r="AD19" s="699">
        <v>7523</v>
      </c>
      <c r="AE19" s="699">
        <v>7499</v>
      </c>
      <c r="AF19" s="630">
        <v>15022</v>
      </c>
      <c r="AG19" s="223"/>
      <c r="AH19" s="700">
        <v>4082</v>
      </c>
      <c r="AI19" s="699">
        <v>6844</v>
      </c>
      <c r="AJ19" s="699">
        <v>4180</v>
      </c>
      <c r="AK19" s="701">
        <v>2236</v>
      </c>
      <c r="AL19" s="632">
        <v>17342</v>
      </c>
      <c r="AM19" s="222"/>
      <c r="AN19" s="702">
        <v>1231</v>
      </c>
      <c r="AO19" s="703">
        <v>425</v>
      </c>
      <c r="AP19" s="704">
        <v>3120</v>
      </c>
      <c r="AQ19" s="632">
        <v>4776</v>
      </c>
      <c r="AR19" s="4"/>
      <c r="AS19" s="1"/>
      <c r="AT19" s="1"/>
      <c r="AU19" s="1"/>
      <c r="AV19" s="1"/>
      <c r="AW19" s="1"/>
      <c r="AX19" s="1"/>
      <c r="AY19" s="1"/>
      <c r="AZ19" s="1"/>
    </row>
    <row r="20" spans="1:52" ht="3.95" customHeight="1" x14ac:dyDescent="0.2">
      <c r="A20" s="4"/>
      <c r="B20" s="705"/>
      <c r="C20" s="49"/>
      <c r="D20" s="705"/>
      <c r="E20" s="49"/>
      <c r="F20" s="705"/>
      <c r="G20" s="49"/>
      <c r="H20" s="705"/>
      <c r="I20" s="49"/>
      <c r="J20" s="705"/>
      <c r="K20" s="49"/>
      <c r="L20" s="705"/>
      <c r="M20" s="49"/>
      <c r="N20" s="705"/>
      <c r="O20" s="49"/>
      <c r="P20" s="705"/>
      <c r="Q20" s="49"/>
      <c r="R20" s="705"/>
      <c r="S20" s="49"/>
      <c r="T20" s="705"/>
      <c r="U20" s="694"/>
      <c r="V20" s="705"/>
      <c r="W20" s="705"/>
      <c r="X20" s="705"/>
      <c r="Y20" s="705"/>
      <c r="Z20" s="705"/>
      <c r="AA20" s="694"/>
      <c r="AB20" s="705"/>
      <c r="AC20" s="705"/>
      <c r="AD20" s="705"/>
      <c r="AE20" s="705"/>
      <c r="AF20" s="705"/>
      <c r="AG20" s="694"/>
      <c r="AH20" s="705"/>
      <c r="AI20" s="705"/>
      <c r="AJ20" s="705"/>
      <c r="AK20" s="705"/>
      <c r="AL20" s="705"/>
      <c r="AM20" s="694"/>
      <c r="AN20" s="247"/>
      <c r="AO20" s="247"/>
      <c r="AP20" s="247"/>
      <c r="AQ20" s="705"/>
      <c r="AR20" s="4"/>
      <c r="AS20" s="1"/>
      <c r="AT20" s="1"/>
      <c r="AU20" s="1"/>
      <c r="AV20" s="1"/>
      <c r="AW20" s="1"/>
      <c r="AX20" s="1"/>
      <c r="AY20" s="1"/>
      <c r="AZ20" s="1"/>
    </row>
    <row r="21" spans="1:52" ht="12" customHeight="1" x14ac:dyDescent="0.2">
      <c r="A21" s="58" t="s">
        <v>290</v>
      </c>
      <c r="B21" s="664">
        <v>1089</v>
      </c>
      <c r="C21" s="3"/>
      <c r="D21" s="664">
        <v>1789</v>
      </c>
      <c r="E21" s="3"/>
      <c r="F21" s="664">
        <v>1635</v>
      </c>
      <c r="G21" s="3"/>
      <c r="H21" s="664">
        <v>1391</v>
      </c>
      <c r="I21" s="3"/>
      <c r="J21" s="664">
        <v>883</v>
      </c>
      <c r="K21" s="3"/>
      <c r="L21" s="664">
        <v>219</v>
      </c>
      <c r="M21" s="3"/>
      <c r="N21" s="664">
        <v>1487</v>
      </c>
      <c r="O21" s="3"/>
      <c r="P21" s="664">
        <v>4762</v>
      </c>
      <c r="Q21" s="3"/>
      <c r="R21" s="664">
        <v>6446</v>
      </c>
      <c r="S21" s="3"/>
      <c r="T21" s="664">
        <v>8520</v>
      </c>
      <c r="U21" s="670"/>
      <c r="V21" s="670">
        <v>5362</v>
      </c>
      <c r="W21" s="671">
        <v>12636</v>
      </c>
      <c r="X21" s="671">
        <v>4884</v>
      </c>
      <c r="Y21" s="672">
        <v>14741</v>
      </c>
      <c r="Z21" s="673">
        <v>37623</v>
      </c>
      <c r="AA21" s="670"/>
      <c r="AB21" s="670">
        <v>5362</v>
      </c>
      <c r="AC21" s="671">
        <v>14793</v>
      </c>
      <c r="AD21" s="671">
        <v>7275</v>
      </c>
      <c r="AE21" s="672">
        <v>17845</v>
      </c>
      <c r="AF21" s="674">
        <v>45275</v>
      </c>
      <c r="AG21" s="670"/>
      <c r="AH21" s="670">
        <v>8430</v>
      </c>
      <c r="AI21" s="671">
        <v>17433</v>
      </c>
      <c r="AJ21" s="671">
        <v>7991</v>
      </c>
      <c r="AK21" s="672">
        <v>22760</v>
      </c>
      <c r="AL21" s="673">
        <v>56614</v>
      </c>
      <c r="AM21" s="670"/>
      <c r="AN21" s="670">
        <v>7549</v>
      </c>
      <c r="AO21" s="671">
        <v>22256</v>
      </c>
      <c r="AP21" s="672">
        <v>10082</v>
      </c>
      <c r="AQ21" s="673">
        <v>39887</v>
      </c>
      <c r="AR21" s="4"/>
      <c r="AS21" s="1"/>
      <c r="AT21" s="1"/>
      <c r="AU21" s="1"/>
      <c r="AV21" s="1"/>
      <c r="AW21" s="1"/>
      <c r="AX21" s="1"/>
      <c r="AY21" s="1"/>
      <c r="AZ21" s="1"/>
    </row>
    <row r="22" spans="1:52" ht="12" customHeight="1" x14ac:dyDescent="0.2">
      <c r="A22" s="58" t="s">
        <v>291</v>
      </c>
      <c r="B22" s="630">
        <v>0</v>
      </c>
      <c r="D22" s="630">
        <v>0</v>
      </c>
      <c r="F22" s="630">
        <v>0</v>
      </c>
      <c r="H22" s="630">
        <v>0</v>
      </c>
      <c r="J22" s="630">
        <v>0</v>
      </c>
      <c r="L22" s="630">
        <v>0</v>
      </c>
      <c r="N22" s="630">
        <v>0</v>
      </c>
      <c r="P22" s="630">
        <v>0</v>
      </c>
      <c r="R22" s="630">
        <v>0</v>
      </c>
      <c r="T22" s="630">
        <v>0</v>
      </c>
      <c r="U22" s="694"/>
      <c r="V22" s="246">
        <v>-350</v>
      </c>
      <c r="W22" s="247">
        <v>-2001</v>
      </c>
      <c r="X22" s="247">
        <v>-1975</v>
      </c>
      <c r="Y22" s="247">
        <v>-1961</v>
      </c>
      <c r="Z22" s="630">
        <v>-6287</v>
      </c>
      <c r="AA22" s="694"/>
      <c r="AB22" s="246">
        <v>-1970</v>
      </c>
      <c r="AC22" s="247">
        <v>-1956</v>
      </c>
      <c r="AD22" s="247">
        <v>-1897</v>
      </c>
      <c r="AE22" s="247">
        <v>-1904</v>
      </c>
      <c r="AF22" s="630">
        <v>-7727</v>
      </c>
      <c r="AG22" s="694"/>
      <c r="AH22" s="246">
        <v>-1911</v>
      </c>
      <c r="AI22" s="247">
        <v>-1896</v>
      </c>
      <c r="AJ22" s="247">
        <v>-1838</v>
      </c>
      <c r="AK22" s="631">
        <v>-1844</v>
      </c>
      <c r="AL22" s="632">
        <v>-7489</v>
      </c>
      <c r="AM22" s="706"/>
      <c r="AN22" s="246">
        <v>-1849</v>
      </c>
      <c r="AO22" s="247">
        <v>-1833</v>
      </c>
      <c r="AP22" s="631">
        <v>-1775</v>
      </c>
      <c r="AQ22" s="632">
        <v>-5457</v>
      </c>
      <c r="AR22" s="4"/>
      <c r="AS22" s="1"/>
      <c r="AT22" s="1"/>
      <c r="AU22" s="1"/>
      <c r="AV22" s="1"/>
      <c r="AW22" s="1"/>
      <c r="AX22" s="1"/>
      <c r="AY22" s="1"/>
      <c r="AZ22" s="1"/>
    </row>
    <row r="23" spans="1:52" ht="12" customHeight="1" x14ac:dyDescent="0.2">
      <c r="A23" s="58" t="s">
        <v>292</v>
      </c>
      <c r="B23" s="753">
        <v>1089</v>
      </c>
      <c r="C23" s="3"/>
      <c r="D23" s="753">
        <v>1789</v>
      </c>
      <c r="E23" s="3"/>
      <c r="F23" s="753">
        <v>1635</v>
      </c>
      <c r="G23" s="3"/>
      <c r="H23" s="753">
        <v>1391</v>
      </c>
      <c r="I23" s="3"/>
      <c r="J23" s="753">
        <v>883</v>
      </c>
      <c r="K23" s="3"/>
      <c r="L23" s="753">
        <v>219</v>
      </c>
      <c r="M23" s="3"/>
      <c r="N23" s="753">
        <v>1487</v>
      </c>
      <c r="O23" s="3"/>
      <c r="P23" s="753">
        <v>4762</v>
      </c>
      <c r="Q23" s="3"/>
      <c r="R23" s="753">
        <v>6446</v>
      </c>
      <c r="S23" s="3"/>
      <c r="T23" s="753">
        <v>8520</v>
      </c>
      <c r="U23" s="670"/>
      <c r="V23" s="754">
        <v>5012</v>
      </c>
      <c r="W23" s="757">
        <v>10635</v>
      </c>
      <c r="X23" s="757">
        <v>2909</v>
      </c>
      <c r="Y23" s="755">
        <v>12780</v>
      </c>
      <c r="Z23" s="756">
        <v>31336</v>
      </c>
      <c r="AA23" s="670"/>
      <c r="AB23" s="754">
        <v>3392</v>
      </c>
      <c r="AC23" s="757">
        <v>12837</v>
      </c>
      <c r="AD23" s="757">
        <v>5378</v>
      </c>
      <c r="AE23" s="755">
        <v>15941</v>
      </c>
      <c r="AF23" s="758">
        <v>37548</v>
      </c>
      <c r="AG23" s="670"/>
      <c r="AH23" s="754">
        <v>6519</v>
      </c>
      <c r="AI23" s="757">
        <v>15537</v>
      </c>
      <c r="AJ23" s="757">
        <v>6153</v>
      </c>
      <c r="AK23" s="755">
        <v>20916</v>
      </c>
      <c r="AL23" s="756">
        <v>49125</v>
      </c>
      <c r="AM23" s="670"/>
      <c r="AN23" s="754">
        <v>5700</v>
      </c>
      <c r="AO23" s="757">
        <v>20423</v>
      </c>
      <c r="AP23" s="755">
        <v>8307</v>
      </c>
      <c r="AQ23" s="756">
        <v>34430</v>
      </c>
      <c r="AR23" s="4"/>
      <c r="AS23" s="1"/>
      <c r="AT23" s="1"/>
      <c r="AU23" s="1"/>
      <c r="AV23" s="1"/>
      <c r="AW23" s="1"/>
      <c r="AX23" s="1"/>
      <c r="AY23" s="1"/>
      <c r="AZ23" s="1"/>
    </row>
    <row r="24" spans="1:52" ht="9.9499999999999993" customHeight="1" x14ac:dyDescent="0.2">
      <c r="A24" s="378"/>
      <c r="B24" s="707"/>
      <c r="D24" s="707"/>
      <c r="F24" s="707"/>
      <c r="H24" s="707"/>
      <c r="J24" s="707"/>
      <c r="L24" s="707"/>
      <c r="N24" s="707"/>
      <c r="P24" s="707"/>
      <c r="R24" s="707"/>
      <c r="T24" s="707"/>
      <c r="U24" s="116"/>
      <c r="V24" s="708"/>
      <c r="W24" s="750"/>
      <c r="X24" s="750"/>
      <c r="Y24" s="751"/>
      <c r="Z24" s="707"/>
      <c r="AA24" s="116"/>
      <c r="AB24" s="708"/>
      <c r="AC24" s="750"/>
      <c r="AD24" s="750"/>
      <c r="AE24" s="750"/>
      <c r="AF24" s="707"/>
      <c r="AG24" s="116"/>
      <c r="AH24" s="708"/>
      <c r="AI24" s="750"/>
      <c r="AJ24" s="750"/>
      <c r="AK24" s="751"/>
      <c r="AL24" s="752"/>
      <c r="AM24" s="708"/>
      <c r="AN24" s="708"/>
      <c r="AO24" s="750"/>
      <c r="AP24" s="751"/>
      <c r="AQ24" s="752"/>
      <c r="AR24" s="4"/>
      <c r="AS24" s="1"/>
      <c r="AT24" s="1"/>
      <c r="AU24" s="1"/>
      <c r="AV24" s="1"/>
      <c r="AW24" s="1"/>
      <c r="AX24" s="1"/>
      <c r="AY24" s="1"/>
      <c r="AZ24" s="1"/>
    </row>
    <row r="25" spans="1:52" ht="12" customHeight="1" x14ac:dyDescent="0.2">
      <c r="A25" s="58" t="s">
        <v>293</v>
      </c>
      <c r="B25" s="709">
        <v>0.16400000000000001</v>
      </c>
      <c r="D25" s="709">
        <v>0.246</v>
      </c>
      <c r="F25" s="709">
        <v>0.157</v>
      </c>
      <c r="H25" s="709">
        <v>0.14799999999999999</v>
      </c>
      <c r="J25" s="709">
        <v>0.151</v>
      </c>
      <c r="L25" s="709">
        <v>4.5999999999999999E-2</v>
      </c>
      <c r="N25" s="709">
        <v>4.4999999999999998E-2</v>
      </c>
      <c r="P25" s="709">
        <v>6.8000000000000005E-2</v>
      </c>
      <c r="R25" s="709">
        <v>5.7000000000000002E-2</v>
      </c>
      <c r="T25" s="709">
        <v>4.9000000000000002E-2</v>
      </c>
      <c r="U25" s="710"/>
      <c r="V25" s="711">
        <v>6.5000000000000002E-2</v>
      </c>
      <c r="W25" s="712">
        <v>3.9E-2</v>
      </c>
      <c r="X25" s="712">
        <v>3.6999999999999998E-2</v>
      </c>
      <c r="Y25" s="712">
        <v>3.6999999999999998E-2</v>
      </c>
      <c r="Z25" s="709">
        <v>4.4999999999999998E-2</v>
      </c>
      <c r="AA25" s="710"/>
      <c r="AB25" s="711">
        <v>4.3999999999999997E-2</v>
      </c>
      <c r="AC25" s="712">
        <v>2.9000000000000001E-2</v>
      </c>
      <c r="AD25" s="712">
        <v>3.7999999999999999E-2</v>
      </c>
      <c r="AE25" s="712">
        <v>3.1E-2</v>
      </c>
      <c r="AF25" s="709">
        <v>3.5000000000000003E-2</v>
      </c>
      <c r="AG25" s="712"/>
      <c r="AH25" s="711">
        <v>3.5999999999999997E-2</v>
      </c>
      <c r="AI25" s="712">
        <v>2.4E-2</v>
      </c>
      <c r="AJ25" s="712">
        <v>1.4E-2</v>
      </c>
      <c r="AK25" s="713">
        <v>2.1000000000000001E-2</v>
      </c>
      <c r="AL25" s="714">
        <v>2.4E-2</v>
      </c>
      <c r="AM25" s="711"/>
      <c r="AN25" s="711">
        <v>3.5999999999999997E-2</v>
      </c>
      <c r="AO25" s="712">
        <v>2.1000000000000001E-2</v>
      </c>
      <c r="AP25" s="713">
        <v>2.9000000000000001E-2</v>
      </c>
      <c r="AQ25" s="714">
        <v>2.8000000000000001E-2</v>
      </c>
      <c r="AR25" s="4"/>
      <c r="AS25" s="1"/>
      <c r="AT25" s="1"/>
      <c r="AU25" s="1"/>
      <c r="AV25" s="1"/>
      <c r="AW25" s="1"/>
      <c r="AX25" s="1"/>
      <c r="AY25" s="1"/>
      <c r="AZ25" s="1"/>
    </row>
    <row r="26" spans="1:52" ht="12" customHeight="1" x14ac:dyDescent="0.2">
      <c r="A26" s="58" t="s">
        <v>294</v>
      </c>
      <c r="B26" s="715">
        <v>0.16400000000000001</v>
      </c>
      <c r="D26" s="715">
        <v>0.246</v>
      </c>
      <c r="F26" s="715">
        <v>0.157</v>
      </c>
      <c r="H26" s="715">
        <v>0.14799999999999999</v>
      </c>
      <c r="J26" s="715">
        <v>0.151</v>
      </c>
      <c r="L26" s="715">
        <v>4.5999999999999999E-2</v>
      </c>
      <c r="N26" s="715">
        <v>4.4999999999999998E-2</v>
      </c>
      <c r="P26" s="715">
        <v>6.8000000000000005E-2</v>
      </c>
      <c r="R26" s="715">
        <v>5.7000000000000002E-2</v>
      </c>
      <c r="T26" s="715">
        <v>0.06</v>
      </c>
      <c r="U26" s="4"/>
      <c r="V26" s="99">
        <v>7.0999999999999994E-2</v>
      </c>
      <c r="W26" s="100">
        <v>0.04</v>
      </c>
      <c r="X26" s="100">
        <v>5.2999999999999999E-2</v>
      </c>
      <c r="Y26" s="100">
        <v>3.7999999999999999E-2</v>
      </c>
      <c r="Z26" s="715">
        <v>4.9000000000000002E-2</v>
      </c>
      <c r="AA26" s="4"/>
      <c r="AB26" s="99">
        <v>4.8000000000000001E-2</v>
      </c>
      <c r="AC26" s="100">
        <v>3.4000000000000002E-2</v>
      </c>
      <c r="AD26" s="100">
        <v>5.0999999999999997E-2</v>
      </c>
      <c r="AE26" s="100">
        <v>3.5000000000000003E-2</v>
      </c>
      <c r="AF26" s="715">
        <v>4.1000000000000002E-2</v>
      </c>
      <c r="AG26" s="4"/>
      <c r="AH26" s="99">
        <v>3.5999999999999997E-2</v>
      </c>
      <c r="AI26" s="100">
        <v>2.4E-2</v>
      </c>
      <c r="AJ26" s="100">
        <v>1.4E-2</v>
      </c>
      <c r="AK26" s="101">
        <v>2.1000000000000001E-2</v>
      </c>
      <c r="AL26" s="716">
        <v>2.4E-2</v>
      </c>
      <c r="AM26" s="540"/>
      <c r="AN26" s="99">
        <v>4.2000000000000003E-2</v>
      </c>
      <c r="AO26" s="100">
        <v>2.5999999999999999E-2</v>
      </c>
      <c r="AP26" s="101">
        <v>3.5999999999999997E-2</v>
      </c>
      <c r="AQ26" s="716">
        <v>3.3000000000000002E-2</v>
      </c>
      <c r="AR26" s="4"/>
      <c r="AS26" s="1"/>
      <c r="AT26" s="1"/>
      <c r="AU26" s="1"/>
      <c r="AV26" s="1"/>
      <c r="AW26" s="1"/>
      <c r="AX26" s="1"/>
      <c r="AY26" s="1"/>
      <c r="AZ26" s="1"/>
    </row>
    <row r="27" spans="1:52" ht="15" customHeight="1" x14ac:dyDescent="0.2">
      <c r="A27" s="4"/>
      <c r="B27" s="4"/>
      <c r="D27" s="4"/>
      <c r="F27" s="4"/>
      <c r="H27" s="4"/>
      <c r="J27" s="4"/>
      <c r="L27" s="4"/>
      <c r="N27" s="4"/>
      <c r="P27" s="4"/>
      <c r="R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1"/>
      <c r="AT27" s="1"/>
      <c r="AU27" s="1"/>
      <c r="AV27" s="1"/>
      <c r="AW27" s="1"/>
      <c r="AX27" s="1"/>
      <c r="AY27" s="1"/>
      <c r="AZ27" s="1"/>
    </row>
    <row r="28" spans="1:52" ht="12" customHeight="1" x14ac:dyDescent="0.2">
      <c r="A28" s="2" t="s">
        <v>261</v>
      </c>
      <c r="B28" s="4"/>
      <c r="D28" s="4"/>
      <c r="F28" s="4"/>
      <c r="H28" s="4"/>
      <c r="J28" s="4"/>
      <c r="L28" s="4"/>
      <c r="N28" s="4"/>
      <c r="P28" s="4"/>
      <c r="R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1"/>
      <c r="AT28" s="1"/>
      <c r="AU28" s="1"/>
      <c r="AV28" s="1"/>
      <c r="AW28" s="1"/>
      <c r="AX28" s="1"/>
      <c r="AY28" s="1"/>
      <c r="AZ28" s="1"/>
    </row>
    <row r="29" spans="1:52" ht="15" customHeight="1" x14ac:dyDescent="0.2">
      <c r="A29" s="4"/>
      <c r="B29" s="4"/>
      <c r="D29" s="4"/>
      <c r="F29" s="4"/>
      <c r="H29" s="4"/>
      <c r="J29" s="4"/>
      <c r="L29" s="4"/>
      <c r="N29" s="4"/>
      <c r="P29" s="4"/>
      <c r="R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1"/>
      <c r="AT29" s="1"/>
      <c r="AU29" s="1"/>
      <c r="AV29" s="1"/>
      <c r="AW29" s="1"/>
      <c r="AX29" s="1"/>
      <c r="AY29" s="1"/>
      <c r="AZ29" s="1"/>
    </row>
    <row r="30" spans="1:52" ht="15" customHeight="1" x14ac:dyDescent="0.2">
      <c r="A30" s="1"/>
      <c r="B30" s="1"/>
      <c r="D30" s="1"/>
      <c r="F30" s="1"/>
      <c r="H30" s="1"/>
      <c r="J30" s="1"/>
      <c r="L30" s="1"/>
      <c r="N30" s="1"/>
      <c r="P30" s="1"/>
      <c r="R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ht="15" customHeight="1" x14ac:dyDescent="0.2">
      <c r="A31" s="1"/>
      <c r="B31" s="1"/>
      <c r="D31" s="1"/>
      <c r="F31" s="1"/>
      <c r="H31" s="1"/>
      <c r="J31" s="1"/>
      <c r="L31" s="1"/>
      <c r="N31" s="1"/>
      <c r="P31" s="1"/>
      <c r="R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ht="15" customHeight="1" x14ac:dyDescent="0.2">
      <c r="A32" s="1"/>
      <c r="B32" s="1"/>
      <c r="D32" s="1"/>
      <c r="F32" s="1"/>
      <c r="H32" s="1"/>
      <c r="J32" s="1"/>
      <c r="L32" s="1"/>
      <c r="N32" s="1"/>
      <c r="P32" s="1"/>
      <c r="R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52" ht="15" customHeight="1" x14ac:dyDescent="0.2">
      <c r="A33" s="1"/>
      <c r="B33" s="1"/>
      <c r="D33" s="1"/>
      <c r="F33" s="1"/>
      <c r="H33" s="1"/>
      <c r="J33" s="1"/>
      <c r="L33" s="1"/>
      <c r="N33" s="1"/>
      <c r="P33" s="1"/>
      <c r="R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ht="15" customHeight="1" x14ac:dyDescent="0.2">
      <c r="A34" s="1"/>
      <c r="B34" s="1"/>
      <c r="D34" s="1"/>
      <c r="F34" s="1"/>
      <c r="H34" s="1"/>
      <c r="J34" s="1"/>
      <c r="L34" s="1"/>
      <c r="N34" s="1"/>
      <c r="P34" s="1"/>
      <c r="R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52" ht="15" customHeight="1" x14ac:dyDescent="0.2">
      <c r="A35" s="1"/>
      <c r="B35" s="1"/>
      <c r="D35" s="1"/>
      <c r="F35" s="1"/>
      <c r="H35" s="1"/>
      <c r="J35" s="1"/>
      <c r="L35" s="1"/>
      <c r="N35" s="1"/>
      <c r="P35" s="1"/>
      <c r="R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ht="15" customHeight="1" x14ac:dyDescent="0.2">
      <c r="A36" s="1"/>
      <c r="B36" s="1"/>
      <c r="D36" s="1"/>
      <c r="F36" s="1"/>
      <c r="H36" s="1"/>
      <c r="J36" s="1"/>
      <c r="L36" s="1"/>
      <c r="N36" s="1"/>
      <c r="P36" s="1"/>
      <c r="R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52" ht="15" customHeight="1" x14ac:dyDescent="0.2">
      <c r="A37" s="1"/>
      <c r="B37" s="1"/>
      <c r="D37" s="1"/>
      <c r="F37" s="1"/>
      <c r="H37" s="1"/>
      <c r="J37" s="1"/>
      <c r="L37" s="1"/>
      <c r="N37" s="1"/>
      <c r="P37" s="1"/>
      <c r="R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52" ht="15" customHeight="1" x14ac:dyDescent="0.2">
      <c r="A38" s="1"/>
      <c r="B38" s="1"/>
      <c r="D38" s="1"/>
      <c r="F38" s="1"/>
      <c r="H38" s="1"/>
      <c r="J38" s="1"/>
      <c r="L38" s="1"/>
      <c r="N38" s="1"/>
      <c r="P38" s="1"/>
      <c r="R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52" ht="15" customHeight="1" x14ac:dyDescent="0.2">
      <c r="A39" s="1"/>
      <c r="B39" s="1"/>
      <c r="D39" s="1"/>
      <c r="F39" s="1"/>
      <c r="H39" s="1"/>
      <c r="J39" s="1"/>
      <c r="L39" s="1"/>
      <c r="N39" s="1"/>
      <c r="P39" s="1"/>
      <c r="R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52" ht="15" customHeight="1" x14ac:dyDescent="0.2">
      <c r="A40" s="1"/>
      <c r="B40" s="1"/>
      <c r="D40" s="1"/>
      <c r="F40" s="1"/>
      <c r="H40" s="1"/>
      <c r="J40" s="1"/>
      <c r="L40" s="1"/>
      <c r="N40" s="1"/>
      <c r="P40" s="1"/>
      <c r="R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ht="15" customHeight="1" x14ac:dyDescent="0.2">
      <c r="A41" s="1"/>
      <c r="B41" s="1"/>
      <c r="D41" s="1"/>
      <c r="F41" s="1"/>
      <c r="H41" s="1"/>
      <c r="J41" s="1"/>
      <c r="L41" s="1"/>
      <c r="N41" s="1"/>
      <c r="P41" s="1"/>
      <c r="R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ht="15" customHeight="1" x14ac:dyDescent="0.2">
      <c r="A42" s="1"/>
      <c r="B42" s="1"/>
      <c r="D42" s="1"/>
      <c r="F42" s="1"/>
      <c r="H42" s="1"/>
      <c r="J42" s="1"/>
      <c r="L42" s="1"/>
      <c r="N42" s="1"/>
      <c r="P42" s="1"/>
      <c r="R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ht="15" customHeight="1" x14ac:dyDescent="0.2">
      <c r="A43" s="1"/>
      <c r="B43" s="1"/>
      <c r="D43" s="1"/>
      <c r="F43" s="1"/>
      <c r="H43" s="1"/>
      <c r="J43" s="1"/>
      <c r="L43" s="1"/>
      <c r="N43" s="1"/>
      <c r="P43" s="1"/>
      <c r="R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ht="15" customHeight="1" x14ac:dyDescent="0.2">
      <c r="A44" s="1"/>
      <c r="B44" s="1"/>
      <c r="D44" s="1"/>
      <c r="F44" s="1"/>
      <c r="H44" s="1"/>
      <c r="J44" s="1"/>
      <c r="L44" s="1"/>
      <c r="N44" s="1"/>
      <c r="P44" s="1"/>
      <c r="R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ht="15" customHeight="1" x14ac:dyDescent="0.2">
      <c r="A45" s="1"/>
      <c r="B45" s="1"/>
      <c r="D45" s="1"/>
      <c r="F45" s="1"/>
      <c r="H45" s="1"/>
      <c r="J45" s="1"/>
      <c r="L45" s="1"/>
      <c r="N45" s="1"/>
      <c r="P45" s="1"/>
      <c r="R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ht="15" customHeight="1" x14ac:dyDescent="0.2">
      <c r="A46" s="1"/>
      <c r="B46" s="1"/>
      <c r="D46" s="1"/>
      <c r="F46" s="1"/>
      <c r="H46" s="1"/>
      <c r="J46" s="1"/>
      <c r="L46" s="1"/>
      <c r="N46" s="1"/>
      <c r="P46" s="1"/>
      <c r="R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ht="15" customHeight="1" x14ac:dyDescent="0.2">
      <c r="A47" s="1"/>
      <c r="B47" s="1"/>
      <c r="D47" s="1"/>
      <c r="F47" s="1"/>
      <c r="H47" s="1"/>
      <c r="J47" s="1"/>
      <c r="L47" s="1"/>
      <c r="N47" s="1"/>
      <c r="P47" s="1"/>
      <c r="R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ht="15" customHeight="1" x14ac:dyDescent="0.2">
      <c r="A48" s="1"/>
      <c r="B48" s="1"/>
      <c r="D48" s="1"/>
      <c r="F48" s="1"/>
      <c r="H48" s="1"/>
      <c r="J48" s="1"/>
      <c r="L48" s="1"/>
      <c r="N48" s="1"/>
      <c r="P48" s="1"/>
      <c r="R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1:52" ht="15" customHeight="1" x14ac:dyDescent="0.2">
      <c r="A49" s="1"/>
      <c r="B49" s="1"/>
      <c r="D49" s="1"/>
      <c r="F49" s="1"/>
      <c r="H49" s="1"/>
      <c r="J49" s="1"/>
      <c r="L49" s="1"/>
      <c r="N49" s="1"/>
      <c r="P49" s="1"/>
      <c r="R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52" ht="15" customHeight="1" x14ac:dyDescent="0.2">
      <c r="A50" s="1"/>
      <c r="B50" s="1"/>
      <c r="D50" s="1"/>
      <c r="F50" s="1"/>
      <c r="H50" s="1"/>
      <c r="J50" s="1"/>
      <c r="L50" s="1"/>
      <c r="N50" s="1"/>
      <c r="P50" s="1"/>
      <c r="R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52" ht="15" customHeight="1" x14ac:dyDescent="0.2">
      <c r="A51" s="1"/>
      <c r="B51" s="1"/>
      <c r="D51" s="1"/>
      <c r="F51" s="1"/>
      <c r="H51" s="1"/>
      <c r="J51" s="1"/>
      <c r="L51" s="1"/>
      <c r="N51" s="1"/>
      <c r="P51" s="1"/>
      <c r="R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52" ht="15" customHeight="1" x14ac:dyDescent="0.2">
      <c r="A52" s="1"/>
      <c r="B52" s="1"/>
      <c r="D52" s="1"/>
      <c r="F52" s="1"/>
      <c r="H52" s="1"/>
      <c r="J52" s="1"/>
      <c r="L52" s="1"/>
      <c r="N52" s="1"/>
      <c r="P52" s="1"/>
      <c r="R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row r="53" spans="1:52" ht="15" customHeight="1" x14ac:dyDescent="0.2">
      <c r="A53" s="1"/>
      <c r="B53" s="1"/>
      <c r="D53" s="1"/>
      <c r="F53" s="1"/>
      <c r="H53" s="1"/>
      <c r="J53" s="1"/>
      <c r="L53" s="1"/>
      <c r="N53" s="1"/>
      <c r="P53" s="1"/>
      <c r="R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row>
    <row r="54" spans="1:52" ht="15" customHeight="1" x14ac:dyDescent="0.2">
      <c r="A54" s="1"/>
      <c r="B54" s="1"/>
      <c r="D54" s="1"/>
      <c r="F54" s="1"/>
      <c r="H54" s="1"/>
      <c r="J54" s="1"/>
      <c r="L54" s="1"/>
      <c r="N54" s="1"/>
      <c r="P54" s="1"/>
      <c r="R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52" ht="15" customHeight="1" x14ac:dyDescent="0.2">
      <c r="A55" s="1"/>
      <c r="B55" s="1"/>
      <c r="D55" s="1"/>
      <c r="F55" s="1"/>
      <c r="H55" s="1"/>
      <c r="J55" s="1"/>
      <c r="L55" s="1"/>
      <c r="N55" s="1"/>
      <c r="P55" s="1"/>
      <c r="R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ht="15" customHeight="1" x14ac:dyDescent="0.2">
      <c r="A56" s="1"/>
      <c r="B56" s="1"/>
      <c r="D56" s="1"/>
      <c r="F56" s="1"/>
      <c r="H56" s="1"/>
      <c r="J56" s="1"/>
      <c r="L56" s="1"/>
      <c r="N56" s="1"/>
      <c r="P56" s="1"/>
      <c r="R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row>
    <row r="57" spans="1:52" ht="15" customHeight="1" x14ac:dyDescent="0.2">
      <c r="A57" s="1"/>
      <c r="B57" s="1"/>
      <c r="D57" s="1"/>
      <c r="F57" s="1"/>
      <c r="H57" s="1"/>
      <c r="J57" s="1"/>
      <c r="L57" s="1"/>
      <c r="N57" s="1"/>
      <c r="P57" s="1"/>
      <c r="R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row>
    <row r="58" spans="1:52" ht="15" customHeight="1" x14ac:dyDescent="0.2">
      <c r="A58" s="1"/>
      <c r="B58" s="1"/>
      <c r="D58" s="1"/>
      <c r="F58" s="1"/>
      <c r="H58" s="1"/>
      <c r="J58" s="1"/>
      <c r="L58" s="1"/>
      <c r="N58" s="1"/>
      <c r="P58" s="1"/>
      <c r="R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row>
    <row r="59" spans="1:52" ht="15" customHeight="1" x14ac:dyDescent="0.2">
      <c r="A59" s="1"/>
      <c r="B59" s="1"/>
      <c r="D59" s="1"/>
      <c r="F59" s="1"/>
      <c r="H59" s="1"/>
      <c r="J59" s="1"/>
      <c r="L59" s="1"/>
      <c r="N59" s="1"/>
      <c r="P59" s="1"/>
      <c r="R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row>
    <row r="60" spans="1:52" ht="15" customHeight="1" x14ac:dyDescent="0.2">
      <c r="A60" s="1"/>
      <c r="B60" s="1"/>
      <c r="D60" s="1"/>
      <c r="F60" s="1"/>
      <c r="H60" s="1"/>
      <c r="J60" s="1"/>
      <c r="L60" s="1"/>
      <c r="N60" s="1"/>
      <c r="P60" s="1"/>
      <c r="R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row>
    <row r="61" spans="1:52" ht="15" customHeight="1" x14ac:dyDescent="0.2">
      <c r="A61" s="1"/>
      <c r="B61" s="1"/>
      <c r="D61" s="1"/>
      <c r="F61" s="1"/>
      <c r="H61" s="1"/>
      <c r="J61" s="1"/>
      <c r="L61" s="1"/>
      <c r="N61" s="1"/>
      <c r="P61" s="1"/>
      <c r="R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row>
    <row r="62" spans="1:52" ht="15" customHeight="1" x14ac:dyDescent="0.2">
      <c r="A62" s="1"/>
      <c r="B62" s="1"/>
      <c r="D62" s="1"/>
      <c r="F62" s="1"/>
      <c r="H62" s="1"/>
      <c r="J62" s="1"/>
      <c r="L62" s="1"/>
      <c r="N62" s="1"/>
      <c r="P62" s="1"/>
      <c r="R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row>
    <row r="63" spans="1:52" ht="15" customHeight="1" x14ac:dyDescent="0.2">
      <c r="A63" s="1"/>
      <c r="B63" s="1"/>
      <c r="D63" s="1"/>
      <c r="F63" s="1"/>
      <c r="H63" s="1"/>
      <c r="J63" s="1"/>
      <c r="L63" s="1"/>
      <c r="N63" s="1"/>
      <c r="P63" s="1"/>
      <c r="R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row>
    <row r="64" spans="1:52" ht="15" customHeight="1" x14ac:dyDescent="0.2">
      <c r="A64" s="1"/>
      <c r="B64" s="1"/>
      <c r="D64" s="1"/>
      <c r="F64" s="1"/>
      <c r="H64" s="1"/>
      <c r="J64" s="1"/>
      <c r="L64" s="1"/>
      <c r="N64" s="1"/>
      <c r="P64" s="1"/>
      <c r="R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row>
    <row r="65" spans="1:52" ht="15" customHeight="1" x14ac:dyDescent="0.2">
      <c r="A65" s="1"/>
      <c r="B65" s="1"/>
      <c r="D65" s="1"/>
      <c r="F65" s="1"/>
      <c r="H65" s="1"/>
      <c r="J65" s="1"/>
      <c r="L65" s="1"/>
      <c r="N65" s="1"/>
      <c r="P65" s="1"/>
      <c r="R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row>
    <row r="66" spans="1:52" ht="15" customHeight="1" x14ac:dyDescent="0.2">
      <c r="A66" s="1"/>
      <c r="B66" s="1"/>
      <c r="D66" s="1"/>
      <c r="F66" s="1"/>
      <c r="H66" s="1"/>
      <c r="J66" s="1"/>
      <c r="L66" s="1"/>
      <c r="N66" s="1"/>
      <c r="P66" s="1"/>
      <c r="R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row>
    <row r="67" spans="1:52" ht="15" customHeight="1" x14ac:dyDescent="0.2">
      <c r="A67" s="1"/>
      <c r="B67" s="1"/>
      <c r="D67" s="1"/>
      <c r="F67" s="1"/>
      <c r="H67" s="1"/>
      <c r="J67" s="1"/>
      <c r="L67" s="1"/>
      <c r="N67" s="1"/>
      <c r="P67" s="1"/>
      <c r="R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row>
    <row r="68" spans="1:52" ht="15" customHeight="1" x14ac:dyDescent="0.2">
      <c r="A68" s="1"/>
      <c r="B68" s="1"/>
      <c r="D68" s="1"/>
      <c r="F68" s="1"/>
      <c r="H68" s="1"/>
      <c r="J68" s="1"/>
      <c r="L68" s="1"/>
      <c r="N68" s="1"/>
      <c r="P68" s="1"/>
      <c r="R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row>
    <row r="69" spans="1:52" ht="15" customHeight="1" x14ac:dyDescent="0.2">
      <c r="A69" s="1"/>
      <c r="B69" s="1"/>
      <c r="D69" s="1"/>
      <c r="F69" s="1"/>
      <c r="H69" s="1"/>
      <c r="J69" s="1"/>
      <c r="L69" s="1"/>
      <c r="N69" s="1"/>
      <c r="P69" s="1"/>
      <c r="R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row>
    <row r="70" spans="1:52" ht="15" customHeight="1" x14ac:dyDescent="0.2">
      <c r="A70" s="1"/>
      <c r="B70" s="1"/>
      <c r="D70" s="1"/>
      <c r="F70" s="1"/>
      <c r="H70" s="1"/>
      <c r="J70" s="1"/>
      <c r="L70" s="1"/>
      <c r="N70" s="1"/>
      <c r="P70" s="1"/>
      <c r="R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row>
    <row r="71" spans="1:52" ht="15" customHeight="1" x14ac:dyDescent="0.2">
      <c r="A71" s="1"/>
      <c r="B71" s="1"/>
      <c r="D71" s="1"/>
      <c r="F71" s="1"/>
      <c r="H71" s="1"/>
      <c r="J71" s="1"/>
      <c r="L71" s="1"/>
      <c r="N71" s="1"/>
      <c r="P71" s="1"/>
      <c r="R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row>
    <row r="72" spans="1:52" ht="15" customHeight="1" x14ac:dyDescent="0.2">
      <c r="A72" s="1"/>
      <c r="B72" s="1"/>
      <c r="D72" s="1"/>
      <c r="F72" s="1"/>
      <c r="H72" s="1"/>
      <c r="J72" s="1"/>
      <c r="L72" s="1"/>
      <c r="N72" s="1"/>
      <c r="P72" s="1"/>
      <c r="R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row>
    <row r="73" spans="1:52" ht="15" customHeight="1" x14ac:dyDescent="0.2">
      <c r="A73" s="1"/>
      <c r="B73" s="1"/>
      <c r="D73" s="1"/>
      <c r="F73" s="1"/>
      <c r="H73" s="1"/>
      <c r="J73" s="1"/>
      <c r="L73" s="1"/>
      <c r="N73" s="1"/>
      <c r="P73" s="1"/>
      <c r="R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row>
    <row r="74" spans="1:52" ht="15" customHeight="1" x14ac:dyDescent="0.2">
      <c r="A74" s="1"/>
      <c r="B74" s="1"/>
      <c r="D74" s="1"/>
      <c r="F74" s="1"/>
      <c r="H74" s="1"/>
      <c r="J74" s="1"/>
      <c r="L74" s="1"/>
      <c r="N74" s="1"/>
      <c r="P74" s="1"/>
      <c r="R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row>
    <row r="75" spans="1:52" ht="15" customHeight="1" x14ac:dyDescent="0.2">
      <c r="A75" s="1"/>
      <c r="B75" s="1"/>
      <c r="D75" s="1"/>
      <c r="F75" s="1"/>
      <c r="H75" s="1"/>
      <c r="J75" s="1"/>
      <c r="L75" s="1"/>
      <c r="N75" s="1"/>
      <c r="P75" s="1"/>
      <c r="R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row>
    <row r="76" spans="1:52" ht="15" customHeight="1" x14ac:dyDescent="0.2">
      <c r="A76" s="1"/>
      <c r="B76" s="1"/>
      <c r="D76" s="1"/>
      <c r="F76" s="1"/>
      <c r="H76" s="1"/>
      <c r="J76" s="1"/>
      <c r="L76" s="1"/>
      <c r="N76" s="1"/>
      <c r="P76" s="1"/>
      <c r="R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row>
    <row r="77" spans="1:52" ht="15" customHeight="1" x14ac:dyDescent="0.2">
      <c r="A77" s="1"/>
      <c r="B77" s="1"/>
      <c r="D77" s="1"/>
      <c r="F77" s="1"/>
      <c r="H77" s="1"/>
      <c r="J77" s="1"/>
      <c r="L77" s="1"/>
      <c r="N77" s="1"/>
      <c r="P77" s="1"/>
      <c r="R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row>
    <row r="78" spans="1:52" ht="15" customHeight="1" x14ac:dyDescent="0.2">
      <c r="A78" s="1"/>
      <c r="B78" s="1"/>
      <c r="D78" s="1"/>
      <c r="F78" s="1"/>
      <c r="H78" s="1"/>
      <c r="J78" s="1"/>
      <c r="L78" s="1"/>
      <c r="N78" s="1"/>
      <c r="P78" s="1"/>
      <c r="R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row>
    <row r="79" spans="1:52" ht="15" customHeight="1" x14ac:dyDescent="0.2">
      <c r="A79" s="1"/>
      <c r="B79" s="1"/>
      <c r="D79" s="1"/>
      <c r="F79" s="1"/>
      <c r="H79" s="1"/>
      <c r="J79" s="1"/>
      <c r="L79" s="1"/>
      <c r="N79" s="1"/>
      <c r="P79" s="1"/>
      <c r="R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row>
    <row r="80" spans="1:52" ht="15" customHeight="1" x14ac:dyDescent="0.2">
      <c r="A80" s="1"/>
      <c r="B80" s="1"/>
      <c r="D80" s="1"/>
      <c r="F80" s="1"/>
      <c r="H80" s="1"/>
      <c r="J80" s="1"/>
      <c r="L80" s="1"/>
      <c r="N80" s="1"/>
      <c r="P80" s="1"/>
      <c r="R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row>
    <row r="81" spans="1:52" ht="15" customHeight="1" x14ac:dyDescent="0.2">
      <c r="A81" s="1"/>
      <c r="B81" s="1"/>
      <c r="D81" s="1"/>
      <c r="F81" s="1"/>
      <c r="H81" s="1"/>
      <c r="J81" s="1"/>
      <c r="L81" s="1"/>
      <c r="N81" s="1"/>
      <c r="P81" s="1"/>
      <c r="R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row>
    <row r="82" spans="1:52" ht="15" customHeight="1" x14ac:dyDescent="0.2">
      <c r="A82" s="1"/>
      <c r="B82" s="1"/>
      <c r="D82" s="1"/>
      <c r="F82" s="1"/>
      <c r="H82" s="1"/>
      <c r="J82" s="1"/>
      <c r="L82" s="1"/>
      <c r="N82" s="1"/>
      <c r="P82" s="1"/>
      <c r="R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row>
    <row r="83" spans="1:52" ht="15" customHeight="1" x14ac:dyDescent="0.2">
      <c r="A83" s="1"/>
      <c r="B83" s="1"/>
      <c r="D83" s="1"/>
      <c r="F83" s="1"/>
      <c r="H83" s="1"/>
      <c r="J83" s="1"/>
      <c r="L83" s="1"/>
      <c r="N83" s="1"/>
      <c r="P83" s="1"/>
      <c r="R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row>
    <row r="84" spans="1:52" ht="15" customHeight="1" x14ac:dyDescent="0.2">
      <c r="A84" s="1"/>
      <c r="B84" s="1"/>
      <c r="D84" s="1"/>
      <c r="F84" s="1"/>
      <c r="H84" s="1"/>
      <c r="J84" s="1"/>
      <c r="L84" s="1"/>
      <c r="N84" s="1"/>
      <c r="P84" s="1"/>
      <c r="R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row>
    <row r="85" spans="1:52" ht="15" customHeight="1" x14ac:dyDescent="0.2">
      <c r="A85" s="1"/>
      <c r="B85" s="1"/>
      <c r="D85" s="1"/>
      <c r="F85" s="1"/>
      <c r="H85" s="1"/>
      <c r="J85" s="1"/>
      <c r="L85" s="1"/>
      <c r="N85" s="1"/>
      <c r="P85" s="1"/>
      <c r="R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row>
    <row r="86" spans="1:52" ht="15" customHeight="1" x14ac:dyDescent="0.2">
      <c r="A86" s="1"/>
      <c r="B86" s="1"/>
      <c r="D86" s="1"/>
      <c r="F86" s="1"/>
      <c r="H86" s="1"/>
      <c r="J86" s="1"/>
      <c r="L86" s="1"/>
      <c r="N86" s="1"/>
      <c r="P86" s="1"/>
      <c r="R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row>
    <row r="87" spans="1:52" ht="15" customHeight="1" x14ac:dyDescent="0.2">
      <c r="A87" s="1"/>
      <c r="B87" s="1"/>
      <c r="D87" s="1"/>
      <c r="F87" s="1"/>
      <c r="H87" s="1"/>
      <c r="J87" s="1"/>
      <c r="L87" s="1"/>
      <c r="N87" s="1"/>
      <c r="P87" s="1"/>
      <c r="R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row>
    <row r="88" spans="1:52" ht="15" customHeight="1" x14ac:dyDescent="0.2">
      <c r="A88" s="1"/>
      <c r="B88" s="1"/>
      <c r="D88" s="1"/>
      <c r="F88" s="1"/>
      <c r="H88" s="1"/>
      <c r="J88" s="1"/>
      <c r="L88" s="1"/>
      <c r="N88" s="1"/>
      <c r="P88" s="1"/>
      <c r="R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row>
    <row r="89" spans="1:52" ht="15" customHeight="1" x14ac:dyDescent="0.2">
      <c r="A89" s="1"/>
      <c r="B89" s="1"/>
      <c r="D89" s="1"/>
      <c r="F89" s="1"/>
      <c r="H89" s="1"/>
      <c r="J89" s="1"/>
      <c r="L89" s="1"/>
      <c r="N89" s="1"/>
      <c r="P89" s="1"/>
      <c r="R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row>
    <row r="90" spans="1:52" ht="15" customHeight="1" x14ac:dyDescent="0.2">
      <c r="A90" s="1"/>
      <c r="B90" s="1"/>
      <c r="D90" s="1"/>
      <c r="F90" s="1"/>
      <c r="H90" s="1"/>
      <c r="J90" s="1"/>
      <c r="L90" s="1"/>
      <c r="N90" s="1"/>
      <c r="P90" s="1"/>
      <c r="R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row>
    <row r="91" spans="1:52" ht="15" customHeight="1" x14ac:dyDescent="0.2">
      <c r="A91" s="1"/>
      <c r="B91" s="1"/>
      <c r="D91" s="1"/>
      <c r="F91" s="1"/>
      <c r="H91" s="1"/>
      <c r="J91" s="1"/>
      <c r="L91" s="1"/>
      <c r="N91" s="1"/>
      <c r="P91" s="1"/>
      <c r="R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row>
    <row r="92" spans="1:52" ht="15" customHeight="1" x14ac:dyDescent="0.2">
      <c r="A92" s="1"/>
      <c r="B92" s="1"/>
      <c r="D92" s="1"/>
      <c r="F92" s="1"/>
      <c r="H92" s="1"/>
      <c r="J92" s="1"/>
      <c r="L92" s="1"/>
      <c r="N92" s="1"/>
      <c r="P92" s="1"/>
      <c r="R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row>
    <row r="93" spans="1:52" ht="15" customHeight="1" x14ac:dyDescent="0.2">
      <c r="A93" s="1"/>
      <c r="B93" s="1"/>
      <c r="D93" s="1"/>
      <c r="F93" s="1"/>
      <c r="H93" s="1"/>
      <c r="J93" s="1"/>
      <c r="L93" s="1"/>
      <c r="N93" s="1"/>
      <c r="P93" s="1"/>
      <c r="R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row>
    <row r="94" spans="1:52" ht="15" customHeight="1" x14ac:dyDescent="0.2">
      <c r="A94" s="1"/>
      <c r="B94" s="1"/>
      <c r="D94" s="1"/>
      <c r="F94" s="1"/>
      <c r="H94" s="1"/>
      <c r="J94" s="1"/>
      <c r="L94" s="1"/>
      <c r="N94" s="1"/>
      <c r="P94" s="1"/>
      <c r="R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row>
    <row r="95" spans="1:52" ht="15" customHeight="1" x14ac:dyDescent="0.2">
      <c r="A95" s="1"/>
      <c r="B95" s="1"/>
      <c r="D95" s="1"/>
      <c r="F95" s="1"/>
      <c r="H95" s="1"/>
      <c r="J95" s="1"/>
      <c r="L95" s="1"/>
      <c r="N95" s="1"/>
      <c r="P95" s="1"/>
      <c r="R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row>
    <row r="96" spans="1:52" ht="15" customHeight="1" x14ac:dyDescent="0.2">
      <c r="A96" s="1"/>
      <c r="B96" s="1"/>
      <c r="D96" s="1"/>
      <c r="F96" s="1"/>
      <c r="H96" s="1"/>
      <c r="J96" s="1"/>
      <c r="L96" s="1"/>
      <c r="N96" s="1"/>
      <c r="P96" s="1"/>
      <c r="R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row>
    <row r="97" spans="1:52" ht="15" customHeight="1" x14ac:dyDescent="0.2">
      <c r="A97" s="1"/>
      <c r="B97" s="1"/>
      <c r="D97" s="1"/>
      <c r="F97" s="1"/>
      <c r="H97" s="1"/>
      <c r="J97" s="1"/>
      <c r="L97" s="1"/>
      <c r="N97" s="1"/>
      <c r="P97" s="1"/>
      <c r="R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row>
    <row r="98" spans="1:52" ht="15" customHeight="1" x14ac:dyDescent="0.2">
      <c r="A98" s="1"/>
      <c r="B98" s="1"/>
      <c r="D98" s="1"/>
      <c r="F98" s="1"/>
      <c r="H98" s="1"/>
      <c r="J98" s="1"/>
      <c r="L98" s="1"/>
      <c r="N98" s="1"/>
      <c r="P98" s="1"/>
      <c r="R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row>
    <row r="99" spans="1:52" ht="15" customHeight="1" x14ac:dyDescent="0.2">
      <c r="A99" s="1"/>
      <c r="B99" s="1"/>
      <c r="D99" s="1"/>
      <c r="F99" s="1"/>
      <c r="H99" s="1"/>
      <c r="J99" s="1"/>
      <c r="L99" s="1"/>
      <c r="N99" s="1"/>
      <c r="P99" s="1"/>
      <c r="R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row>
    <row r="100" spans="1:52" ht="15" customHeight="1" x14ac:dyDescent="0.2">
      <c r="A100" s="1"/>
      <c r="B100" s="1"/>
      <c r="D100" s="1"/>
      <c r="F100" s="1"/>
      <c r="H100" s="1"/>
      <c r="J100" s="1"/>
      <c r="L100" s="1"/>
      <c r="N100" s="1"/>
      <c r="P100" s="1"/>
      <c r="R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row>
    <row r="101" spans="1:52" ht="15" customHeight="1" x14ac:dyDescent="0.2">
      <c r="A101" s="1"/>
      <c r="B101" s="1"/>
      <c r="D101" s="1"/>
      <c r="F101" s="1"/>
      <c r="H101" s="1"/>
      <c r="J101" s="1"/>
      <c r="L101" s="1"/>
      <c r="N101" s="1"/>
      <c r="P101" s="1"/>
      <c r="R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row>
    <row r="102" spans="1:52" ht="15" customHeight="1" x14ac:dyDescent="0.2">
      <c r="A102" s="1"/>
      <c r="B102" s="1"/>
      <c r="D102" s="1"/>
      <c r="F102" s="1"/>
      <c r="H102" s="1"/>
      <c r="J102" s="1"/>
      <c r="L102" s="1"/>
      <c r="N102" s="1"/>
      <c r="P102" s="1"/>
      <c r="R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row>
  </sheetData>
  <mergeCells count="2">
    <mergeCell ref="A1:A3"/>
    <mergeCell ref="A4:A5"/>
  </mergeCells>
  <pageMargins left="0.7" right="0.7" top="0.75" bottom="0.75" header="0.3" footer="0.3"/>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101"/>
  <sheetViews>
    <sheetView workbookViewId="0">
      <selection activeCell="C39" sqref="C39"/>
    </sheetView>
  </sheetViews>
  <sheetFormatPr defaultColWidth="21.5" defaultRowHeight="12" x14ac:dyDescent="0.2"/>
  <cols>
    <col min="1" max="1" width="77.1640625" style="2" bestFit="1" customWidth="1"/>
    <col min="2" max="20" width="14" style="2" customWidth="1"/>
    <col min="21" max="16384" width="21.5" style="2"/>
  </cols>
  <sheetData>
    <row r="1" spans="1:31" ht="15" customHeight="1" x14ac:dyDescent="0.2">
      <c r="A1" s="729"/>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15" customHeight="1" x14ac:dyDescent="0.2">
      <c r="A2" s="730"/>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5" customHeight="1" x14ac:dyDescent="0.2">
      <c r="A3" s="730"/>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24.95" customHeight="1" x14ac:dyDescent="0.2">
      <c r="A4" s="2" t="s">
        <v>383</v>
      </c>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5" customHeight="1" x14ac:dyDescent="0.2">
      <c r="A5" s="1"/>
      <c r="B5" s="9" t="s">
        <v>295</v>
      </c>
      <c r="C5" s="9" t="s">
        <v>296</v>
      </c>
      <c r="D5" s="9" t="s">
        <v>297</v>
      </c>
      <c r="E5" s="9" t="s">
        <v>298</v>
      </c>
      <c r="F5" s="717" t="s">
        <v>12</v>
      </c>
      <c r="G5" s="12" t="s">
        <v>13</v>
      </c>
      <c r="H5" s="12" t="s">
        <v>14</v>
      </c>
      <c r="I5" s="10" t="s">
        <v>15</v>
      </c>
      <c r="J5" s="717" t="s">
        <v>17</v>
      </c>
      <c r="K5" s="12" t="s">
        <v>18</v>
      </c>
      <c r="L5" s="12" t="s">
        <v>19</v>
      </c>
      <c r="M5" s="10" t="s">
        <v>20</v>
      </c>
      <c r="N5" s="717" t="s">
        <v>22</v>
      </c>
      <c r="O5" s="12" t="s">
        <v>23</v>
      </c>
      <c r="P5" s="12" t="s">
        <v>24</v>
      </c>
      <c r="Q5" s="12" t="s">
        <v>25</v>
      </c>
      <c r="R5" s="12" t="s">
        <v>27</v>
      </c>
      <c r="S5" s="12" t="s">
        <v>28</v>
      </c>
      <c r="T5" s="12" t="s">
        <v>29</v>
      </c>
      <c r="U5" s="1"/>
      <c r="V5" s="1"/>
      <c r="W5" s="1"/>
      <c r="X5" s="1"/>
      <c r="Y5" s="1"/>
      <c r="Z5" s="1"/>
      <c r="AA5" s="1"/>
      <c r="AB5" s="1"/>
      <c r="AC5" s="1"/>
      <c r="AD5" s="1"/>
      <c r="AE5" s="1"/>
    </row>
    <row r="6" spans="1:31" ht="15" customHeight="1" x14ac:dyDescent="0.2">
      <c r="A6" s="1"/>
      <c r="B6" s="18" t="s">
        <v>299</v>
      </c>
      <c r="C6" s="18" t="s">
        <v>300</v>
      </c>
      <c r="D6" s="18" t="s">
        <v>301</v>
      </c>
      <c r="E6" s="18" t="s">
        <v>302</v>
      </c>
      <c r="F6" s="718" t="s">
        <v>33</v>
      </c>
      <c r="G6" s="22" t="s">
        <v>34</v>
      </c>
      <c r="H6" s="22" t="s">
        <v>35</v>
      </c>
      <c r="I6" s="19" t="s">
        <v>36</v>
      </c>
      <c r="J6" s="718" t="s">
        <v>37</v>
      </c>
      <c r="K6" s="22" t="s">
        <v>38</v>
      </c>
      <c r="L6" s="22" t="s">
        <v>39</v>
      </c>
      <c r="M6" s="19" t="s">
        <v>40</v>
      </c>
      <c r="N6" s="718" t="s">
        <v>41</v>
      </c>
      <c r="O6" s="22" t="s">
        <v>42</v>
      </c>
      <c r="P6" s="22" t="s">
        <v>43</v>
      </c>
      <c r="Q6" s="22" t="s">
        <v>44</v>
      </c>
      <c r="R6" s="22" t="s">
        <v>45</v>
      </c>
      <c r="S6" s="22" t="s">
        <v>46</v>
      </c>
      <c r="T6" s="22" t="s">
        <v>47</v>
      </c>
      <c r="U6" s="1"/>
      <c r="V6" s="1"/>
      <c r="W6" s="1"/>
      <c r="X6" s="1"/>
      <c r="Y6" s="1"/>
      <c r="Z6" s="1"/>
      <c r="AA6" s="1"/>
      <c r="AB6" s="1"/>
      <c r="AC6" s="1"/>
      <c r="AD6" s="1"/>
      <c r="AE6" s="1"/>
    </row>
    <row r="7" spans="1:31" ht="15" customHeight="1" x14ac:dyDescent="0.2">
      <c r="A7" s="200" t="s">
        <v>303</v>
      </c>
      <c r="B7" s="206"/>
      <c r="C7" s="207"/>
      <c r="D7" s="207"/>
      <c r="E7" s="207"/>
      <c r="F7" s="207"/>
      <c r="G7" s="207"/>
      <c r="H7" s="207"/>
      <c r="I7" s="207"/>
      <c r="J7" s="207"/>
      <c r="K7" s="207"/>
      <c r="L7" s="207"/>
      <c r="M7" s="207"/>
      <c r="N7" s="207"/>
      <c r="O7" s="207"/>
      <c r="P7" s="207"/>
      <c r="Q7" s="207"/>
      <c r="R7" s="207"/>
      <c r="S7" s="207"/>
      <c r="T7" s="209"/>
      <c r="U7" s="1"/>
      <c r="V7" s="1"/>
      <c r="W7" s="1"/>
      <c r="X7" s="1"/>
      <c r="Y7" s="1"/>
      <c r="Z7" s="1"/>
      <c r="AA7" s="1"/>
      <c r="AB7" s="1"/>
      <c r="AC7" s="1"/>
      <c r="AD7" s="1"/>
      <c r="AE7" s="1"/>
    </row>
    <row r="8" spans="1:31" ht="15" customHeight="1" x14ac:dyDescent="0.2">
      <c r="A8" s="2" t="s">
        <v>113</v>
      </c>
      <c r="B8" s="222">
        <v>13298</v>
      </c>
      <c r="C8" s="223">
        <v>14133</v>
      </c>
      <c r="D8" s="223">
        <v>10331</v>
      </c>
      <c r="E8" s="223">
        <v>21056</v>
      </c>
      <c r="F8" s="223">
        <v>18001</v>
      </c>
      <c r="G8" s="223">
        <v>19331</v>
      </c>
      <c r="H8" s="223">
        <v>19842</v>
      </c>
      <c r="I8" s="223">
        <v>21717</v>
      </c>
      <c r="J8" s="223">
        <v>28221</v>
      </c>
      <c r="K8" s="223">
        <v>46115</v>
      </c>
      <c r="L8" s="223">
        <v>31216</v>
      </c>
      <c r="M8" s="223">
        <v>28926</v>
      </c>
      <c r="N8" s="223">
        <v>19941</v>
      </c>
      <c r="O8" s="223">
        <v>35569</v>
      </c>
      <c r="P8" s="223">
        <v>26214</v>
      </c>
      <c r="Q8" s="223">
        <v>59259</v>
      </c>
      <c r="R8" s="223">
        <v>39806</v>
      </c>
      <c r="S8" s="223">
        <v>46549</v>
      </c>
      <c r="T8" s="627">
        <v>64516</v>
      </c>
      <c r="U8" s="1"/>
      <c r="V8" s="1"/>
      <c r="W8" s="1"/>
      <c r="X8" s="1"/>
      <c r="Y8" s="1"/>
      <c r="Z8" s="1"/>
      <c r="AA8" s="1"/>
      <c r="AB8" s="1"/>
      <c r="AC8" s="1"/>
      <c r="AD8" s="1"/>
      <c r="AE8" s="1"/>
    </row>
    <row r="9" spans="1:31" ht="15" customHeight="1" x14ac:dyDescent="0.2">
      <c r="A9" s="2" t="s">
        <v>118</v>
      </c>
      <c r="B9" s="246">
        <v>429995</v>
      </c>
      <c r="C9" s="247">
        <v>377628</v>
      </c>
      <c r="D9" s="247">
        <v>411255</v>
      </c>
      <c r="E9" s="247">
        <v>493039</v>
      </c>
      <c r="F9" s="247">
        <v>637316</v>
      </c>
      <c r="G9" s="247">
        <v>528395</v>
      </c>
      <c r="H9" s="247">
        <v>676805</v>
      </c>
      <c r="I9" s="247">
        <v>656794</v>
      </c>
      <c r="J9" s="247">
        <v>654300</v>
      </c>
      <c r="K9" s="247">
        <v>829998</v>
      </c>
      <c r="L9" s="247">
        <v>860237</v>
      </c>
      <c r="M9" s="247">
        <v>847730</v>
      </c>
      <c r="N9" s="247">
        <v>800860</v>
      </c>
      <c r="O9" s="247">
        <v>664961</v>
      </c>
      <c r="P9" s="247">
        <v>786401</v>
      </c>
      <c r="Q9" s="247">
        <v>767585</v>
      </c>
      <c r="R9" s="247">
        <v>823836</v>
      </c>
      <c r="S9" s="247">
        <v>1001900</v>
      </c>
      <c r="T9" s="631">
        <v>1010599</v>
      </c>
      <c r="U9" s="1"/>
      <c r="V9" s="1"/>
      <c r="W9" s="1"/>
      <c r="X9" s="1"/>
      <c r="Y9" s="1"/>
      <c r="Z9" s="1"/>
      <c r="AA9" s="1"/>
      <c r="AB9" s="1"/>
      <c r="AC9" s="1"/>
      <c r="AD9" s="1"/>
      <c r="AE9" s="1"/>
    </row>
    <row r="10" spans="1:31" ht="15" customHeight="1" x14ac:dyDescent="0.2">
      <c r="A10" s="2" t="s">
        <v>382</v>
      </c>
      <c r="B10" s="246">
        <v>10109</v>
      </c>
      <c r="C10" s="247">
        <v>9466</v>
      </c>
      <c r="D10" s="247">
        <v>12698</v>
      </c>
      <c r="E10" s="247">
        <v>57738</v>
      </c>
      <c r="F10" s="247">
        <v>65120</v>
      </c>
      <c r="G10" s="247">
        <v>64833</v>
      </c>
      <c r="H10" s="247">
        <v>64871</v>
      </c>
      <c r="I10" s="247">
        <v>65301</v>
      </c>
      <c r="J10" s="247">
        <v>64949</v>
      </c>
      <c r="K10" s="247">
        <v>41824</v>
      </c>
      <c r="L10" s="247">
        <v>42604</v>
      </c>
      <c r="M10" s="247">
        <v>45412</v>
      </c>
      <c r="N10" s="247">
        <v>83841</v>
      </c>
      <c r="O10" s="247">
        <v>85478</v>
      </c>
      <c r="P10" s="247">
        <v>87805</v>
      </c>
      <c r="Q10" s="247">
        <v>86151</v>
      </c>
      <c r="R10" s="247">
        <v>91426</v>
      </c>
      <c r="S10" s="247">
        <v>53371</v>
      </c>
      <c r="T10" s="631">
        <v>52366</v>
      </c>
      <c r="U10" s="1"/>
      <c r="V10" s="1"/>
      <c r="W10" s="1"/>
      <c r="X10" s="1"/>
      <c r="Y10" s="1"/>
      <c r="Z10" s="1"/>
      <c r="AA10" s="1"/>
      <c r="AB10" s="1"/>
      <c r="AC10" s="1"/>
      <c r="AD10" s="1"/>
      <c r="AE10" s="1"/>
    </row>
    <row r="11" spans="1:31" ht="15" customHeight="1" x14ac:dyDescent="0.2">
      <c r="A11" s="2" t="s">
        <v>134</v>
      </c>
      <c r="B11" s="246">
        <v>216185</v>
      </c>
      <c r="C11" s="247">
        <v>257835</v>
      </c>
      <c r="D11" s="247">
        <v>235927</v>
      </c>
      <c r="E11" s="247">
        <v>249419</v>
      </c>
      <c r="F11" s="247">
        <v>110072</v>
      </c>
      <c r="G11" s="247">
        <v>158054</v>
      </c>
      <c r="H11" s="247">
        <v>151783</v>
      </c>
      <c r="I11" s="247">
        <v>166076</v>
      </c>
      <c r="J11" s="247">
        <v>147488</v>
      </c>
      <c r="K11" s="247">
        <v>99819</v>
      </c>
      <c r="L11" s="247">
        <v>84725</v>
      </c>
      <c r="M11" s="247">
        <v>75212</v>
      </c>
      <c r="N11" s="247">
        <v>84503</v>
      </c>
      <c r="O11" s="247">
        <v>119705</v>
      </c>
      <c r="P11" s="247">
        <v>93588</v>
      </c>
      <c r="Q11" s="247">
        <v>93947</v>
      </c>
      <c r="R11" s="247">
        <v>82104</v>
      </c>
      <c r="S11" s="247">
        <v>128187</v>
      </c>
      <c r="T11" s="631">
        <v>128937</v>
      </c>
      <c r="U11" s="1"/>
      <c r="V11" s="1"/>
      <c r="W11" s="1"/>
      <c r="X11" s="1"/>
      <c r="Y11" s="1"/>
      <c r="Z11" s="1"/>
      <c r="AA11" s="1"/>
      <c r="AB11" s="1"/>
      <c r="AC11" s="1"/>
      <c r="AD11" s="1"/>
      <c r="AE11" s="1"/>
    </row>
    <row r="12" spans="1:31" ht="15" customHeight="1" x14ac:dyDescent="0.2">
      <c r="A12" s="2" t="s">
        <v>304</v>
      </c>
      <c r="B12" s="246">
        <v>0</v>
      </c>
      <c r="C12" s="247">
        <v>7972</v>
      </c>
      <c r="D12" s="247">
        <v>61617</v>
      </c>
      <c r="E12" s="247">
        <v>28874</v>
      </c>
      <c r="F12" s="247">
        <v>33271</v>
      </c>
      <c r="G12" s="247">
        <v>0</v>
      </c>
      <c r="H12" s="247">
        <v>0</v>
      </c>
      <c r="I12" s="247">
        <v>0</v>
      </c>
      <c r="J12" s="247">
        <v>0</v>
      </c>
      <c r="K12" s="247">
        <v>0</v>
      </c>
      <c r="L12" s="247">
        <v>0</v>
      </c>
      <c r="M12" s="247">
        <v>0</v>
      </c>
      <c r="N12" s="247">
        <v>0</v>
      </c>
      <c r="O12" s="247">
        <v>0</v>
      </c>
      <c r="P12" s="247">
        <v>0</v>
      </c>
      <c r="Q12" s="247">
        <v>0</v>
      </c>
      <c r="R12" s="247">
        <v>0</v>
      </c>
      <c r="S12" s="247">
        <v>0</v>
      </c>
      <c r="T12" s="631">
        <v>0</v>
      </c>
      <c r="U12" s="1"/>
      <c r="V12" s="1"/>
      <c r="W12" s="1"/>
      <c r="X12" s="1"/>
      <c r="Y12" s="1"/>
      <c r="Z12" s="1"/>
      <c r="AA12" s="1"/>
      <c r="AB12" s="1"/>
      <c r="AC12" s="1"/>
      <c r="AD12" s="1"/>
      <c r="AE12" s="1"/>
    </row>
    <row r="13" spans="1:31" ht="15" customHeight="1" x14ac:dyDescent="0.2">
      <c r="A13" s="2" t="s">
        <v>305</v>
      </c>
      <c r="B13" s="246">
        <v>669587</v>
      </c>
      <c r="C13" s="247">
        <v>651090</v>
      </c>
      <c r="D13" s="247">
        <v>608594</v>
      </c>
      <c r="E13" s="247">
        <v>792378</v>
      </c>
      <c r="F13" s="247">
        <v>797238</v>
      </c>
      <c r="G13" s="247">
        <v>770613</v>
      </c>
      <c r="H13" s="247">
        <v>913301</v>
      </c>
      <c r="I13" s="247">
        <v>909888</v>
      </c>
      <c r="J13" s="247">
        <v>894958</v>
      </c>
      <c r="K13" s="247">
        <v>1017756</v>
      </c>
      <c r="L13" s="247">
        <v>1018782</v>
      </c>
      <c r="M13" s="247">
        <v>997280</v>
      </c>
      <c r="N13" s="247">
        <v>989145</v>
      </c>
      <c r="O13" s="247">
        <v>905713</v>
      </c>
      <c r="P13" s="247">
        <v>994008</v>
      </c>
      <c r="Q13" s="247">
        <v>1006942</v>
      </c>
      <c r="R13" s="247">
        <v>1037172</v>
      </c>
      <c r="S13" s="247">
        <v>1230007</v>
      </c>
      <c r="T13" s="631">
        <v>1256418</v>
      </c>
      <c r="U13" s="1"/>
      <c r="V13" s="1"/>
      <c r="W13" s="1"/>
      <c r="X13" s="1"/>
      <c r="Y13" s="1"/>
      <c r="Z13" s="1"/>
      <c r="AA13" s="1"/>
      <c r="AB13" s="1"/>
      <c r="AC13" s="1"/>
      <c r="AD13" s="1"/>
      <c r="AE13" s="1"/>
    </row>
    <row r="14" spans="1:31" ht="15" customHeight="1" x14ac:dyDescent="0.2">
      <c r="A14" s="2" t="s">
        <v>306</v>
      </c>
      <c r="B14" s="719" t="s">
        <v>71</v>
      </c>
      <c r="C14" s="720" t="s">
        <v>71</v>
      </c>
      <c r="D14" s="720" t="s">
        <v>71</v>
      </c>
      <c r="E14" s="634">
        <v>680412</v>
      </c>
      <c r="F14" s="634">
        <v>712325</v>
      </c>
      <c r="G14" s="634">
        <v>742206</v>
      </c>
      <c r="H14" s="634">
        <v>818383</v>
      </c>
      <c r="I14" s="634">
        <v>847760</v>
      </c>
      <c r="J14" s="634">
        <v>872190</v>
      </c>
      <c r="K14" s="634">
        <v>933976</v>
      </c>
      <c r="L14" s="634">
        <v>960346</v>
      </c>
      <c r="M14" s="634">
        <v>982194</v>
      </c>
      <c r="N14" s="634">
        <v>1005741</v>
      </c>
      <c r="O14" s="634">
        <v>977730</v>
      </c>
      <c r="P14" s="634">
        <v>971537</v>
      </c>
      <c r="Q14" s="634">
        <v>973952</v>
      </c>
      <c r="R14" s="634">
        <v>985959</v>
      </c>
      <c r="S14" s="634">
        <v>1067032</v>
      </c>
      <c r="T14" s="677">
        <v>1132635</v>
      </c>
      <c r="U14" s="1"/>
      <c r="V14" s="1"/>
      <c r="W14" s="1"/>
      <c r="X14" s="1"/>
      <c r="Y14" s="1"/>
      <c r="Z14" s="1"/>
      <c r="AA14" s="1"/>
      <c r="AB14" s="1"/>
      <c r="AC14" s="1"/>
      <c r="AD14" s="1"/>
      <c r="AE14" s="1"/>
    </row>
    <row r="15" spans="1:31" ht="1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1" ht="15" customHeight="1" x14ac:dyDescent="0.2">
      <c r="A16" s="2" t="s">
        <v>307</v>
      </c>
      <c r="B16" s="696">
        <v>27924</v>
      </c>
      <c r="C16" s="697">
        <v>74489</v>
      </c>
      <c r="D16" s="697">
        <v>20189</v>
      </c>
      <c r="E16" s="697">
        <v>27483</v>
      </c>
      <c r="F16" s="697">
        <v>23195</v>
      </c>
      <c r="G16" s="697">
        <v>86862</v>
      </c>
      <c r="H16" s="697">
        <v>32397</v>
      </c>
      <c r="I16" s="697">
        <v>29563</v>
      </c>
      <c r="J16" s="697">
        <v>2673</v>
      </c>
      <c r="K16" s="697">
        <v>57318</v>
      </c>
      <c r="L16" s="697">
        <v>13862</v>
      </c>
      <c r="M16" s="697">
        <v>21872</v>
      </c>
      <c r="N16" s="697">
        <v>10406</v>
      </c>
      <c r="O16" s="697">
        <v>93675</v>
      </c>
      <c r="P16" s="697">
        <v>25339</v>
      </c>
      <c r="Q16" s="697">
        <v>36069</v>
      </c>
      <c r="R16" s="697">
        <v>5310</v>
      </c>
      <c r="S16" s="697">
        <v>115060</v>
      </c>
      <c r="T16" s="698">
        <v>55238</v>
      </c>
      <c r="U16" s="1"/>
      <c r="V16" s="1"/>
      <c r="W16" s="1"/>
      <c r="X16" s="1"/>
      <c r="Y16" s="1"/>
      <c r="Z16" s="1"/>
      <c r="AA16" s="1"/>
      <c r="AB16" s="1"/>
      <c r="AC16" s="1"/>
      <c r="AD16" s="1"/>
      <c r="AE16" s="1"/>
    </row>
    <row r="17" spans="1:31" ht="15" customHeight="1" x14ac:dyDescent="0.2">
      <c r="A17" s="2" t="s">
        <v>308</v>
      </c>
      <c r="B17" s="246">
        <v>5296</v>
      </c>
      <c r="C17" s="247">
        <v>2261</v>
      </c>
      <c r="D17" s="247">
        <v>3089</v>
      </c>
      <c r="E17" s="247">
        <v>3639</v>
      </c>
      <c r="F17" s="247">
        <v>4709</v>
      </c>
      <c r="G17" s="247">
        <v>6036</v>
      </c>
      <c r="H17" s="247">
        <v>344</v>
      </c>
      <c r="I17" s="247">
        <v>8661</v>
      </c>
      <c r="J17" s="247">
        <v>8555</v>
      </c>
      <c r="K17" s="247">
        <v>11754</v>
      </c>
      <c r="L17" s="247">
        <v>15658</v>
      </c>
      <c r="M17" s="247">
        <v>13375</v>
      </c>
      <c r="N17" s="247">
        <v>5369</v>
      </c>
      <c r="O17" s="247">
        <v>5083</v>
      </c>
      <c r="P17" s="247">
        <v>7436</v>
      </c>
      <c r="Q17" s="247">
        <v>14390</v>
      </c>
      <c r="R17" s="247">
        <v>5449</v>
      </c>
      <c r="S17" s="247">
        <v>5512</v>
      </c>
      <c r="T17" s="631">
        <v>5140</v>
      </c>
      <c r="U17" s="1"/>
      <c r="V17" s="1"/>
      <c r="W17" s="1"/>
      <c r="X17" s="1"/>
      <c r="Y17" s="1"/>
      <c r="Z17" s="1"/>
      <c r="AA17" s="1"/>
      <c r="AB17" s="1"/>
      <c r="AC17" s="1"/>
      <c r="AD17" s="1"/>
      <c r="AE17" s="1"/>
    </row>
    <row r="18" spans="1:31" ht="15" customHeight="1" x14ac:dyDescent="0.2">
      <c r="A18" s="2" t="s">
        <v>373</v>
      </c>
      <c r="B18" s="268">
        <v>5245</v>
      </c>
      <c r="C18" s="634">
        <v>5284</v>
      </c>
      <c r="D18" s="634">
        <v>5139</v>
      </c>
      <c r="E18" s="634">
        <v>4838</v>
      </c>
      <c r="F18" s="634">
        <v>5388</v>
      </c>
      <c r="G18" s="634">
        <v>4331</v>
      </c>
      <c r="H18" s="634">
        <v>4729</v>
      </c>
      <c r="I18" s="634">
        <v>4489</v>
      </c>
      <c r="J18" s="634">
        <v>7468</v>
      </c>
      <c r="K18" s="634">
        <v>10676</v>
      </c>
      <c r="L18" s="634">
        <v>6166</v>
      </c>
      <c r="M18" s="634">
        <v>8423</v>
      </c>
      <c r="N18" s="634">
        <v>6769</v>
      </c>
      <c r="O18" s="634">
        <v>11801</v>
      </c>
      <c r="P18" s="634">
        <v>12774</v>
      </c>
      <c r="Q18" s="634">
        <v>11003</v>
      </c>
      <c r="R18" s="634">
        <v>8916</v>
      </c>
      <c r="S18" s="634">
        <v>-5613</v>
      </c>
      <c r="T18" s="677">
        <v>4504</v>
      </c>
      <c r="U18" s="1"/>
      <c r="V18" s="1"/>
      <c r="W18" s="1"/>
      <c r="X18" s="1"/>
      <c r="Y18" s="1"/>
      <c r="Z18" s="1"/>
      <c r="AA18" s="1"/>
      <c r="AB18" s="1"/>
      <c r="AC18" s="1"/>
      <c r="AD18" s="1"/>
      <c r="AE18" s="1"/>
    </row>
    <row r="19" spans="1:31" ht="1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 customHeight="1" x14ac:dyDescent="0.2">
      <c r="A20" s="200" t="s">
        <v>309</v>
      </c>
      <c r="B20" s="206"/>
      <c r="C20" s="207"/>
      <c r="D20" s="207"/>
      <c r="E20" s="207"/>
      <c r="F20" s="207"/>
      <c r="G20" s="207"/>
      <c r="H20" s="207"/>
      <c r="I20" s="207"/>
      <c r="J20" s="207"/>
      <c r="K20" s="207"/>
      <c r="L20" s="207"/>
      <c r="M20" s="207"/>
      <c r="N20" s="207"/>
      <c r="O20" s="207"/>
      <c r="P20" s="207"/>
      <c r="Q20" s="207"/>
      <c r="R20" s="207"/>
      <c r="S20" s="207"/>
      <c r="T20" s="209"/>
      <c r="U20" s="1"/>
      <c r="V20" s="1"/>
      <c r="W20" s="1"/>
      <c r="X20" s="1"/>
      <c r="Y20" s="1"/>
      <c r="Z20" s="1"/>
      <c r="AA20" s="1"/>
      <c r="AB20" s="1"/>
      <c r="AC20" s="1"/>
      <c r="AD20" s="1"/>
      <c r="AE20" s="1"/>
    </row>
    <row r="21" spans="1:31" ht="15" customHeight="1" x14ac:dyDescent="0.2">
      <c r="A21" s="2" t="s">
        <v>310</v>
      </c>
      <c r="B21" s="721" t="s">
        <v>71</v>
      </c>
      <c r="C21" s="722" t="s">
        <v>71</v>
      </c>
      <c r="D21" s="722" t="s">
        <v>71</v>
      </c>
      <c r="E21" s="247">
        <v>150085</v>
      </c>
      <c r="F21" s="247">
        <v>145356</v>
      </c>
      <c r="G21" s="247">
        <v>157729</v>
      </c>
      <c r="H21" s="247">
        <v>169937</v>
      </c>
      <c r="I21" s="247">
        <v>172017</v>
      </c>
      <c r="J21" s="247">
        <f t="shared" ref="J21:T22" si="0">SUM(G16:J16)</f>
        <v>151495</v>
      </c>
      <c r="K21" s="247">
        <f t="shared" si="0"/>
        <v>121951</v>
      </c>
      <c r="L21" s="247">
        <f t="shared" si="0"/>
        <v>103416</v>
      </c>
      <c r="M21" s="247">
        <f t="shared" si="0"/>
        <v>95725</v>
      </c>
      <c r="N21" s="247">
        <f t="shared" si="0"/>
        <v>103458</v>
      </c>
      <c r="O21" s="247">
        <f t="shared" si="0"/>
        <v>139815</v>
      </c>
      <c r="P21" s="247">
        <f>SUM(M16:P16)</f>
        <v>151292</v>
      </c>
      <c r="Q21" s="247">
        <f t="shared" si="0"/>
        <v>165489</v>
      </c>
      <c r="R21" s="247">
        <f t="shared" si="0"/>
        <v>160393</v>
      </c>
      <c r="S21" s="247">
        <f t="shared" si="0"/>
        <v>181778</v>
      </c>
      <c r="T21" s="631">
        <f t="shared" si="0"/>
        <v>211677</v>
      </c>
      <c r="U21" s="1"/>
      <c r="V21" s="1"/>
      <c r="W21" s="1"/>
      <c r="X21" s="1"/>
      <c r="Y21" s="1"/>
      <c r="Z21" s="1"/>
      <c r="AA21" s="1"/>
      <c r="AB21" s="1"/>
      <c r="AC21" s="1"/>
      <c r="AD21" s="1"/>
      <c r="AE21" s="1"/>
    </row>
    <row r="22" spans="1:31" ht="15" customHeight="1" x14ac:dyDescent="0.2">
      <c r="A22" s="2" t="s">
        <v>311</v>
      </c>
      <c r="B22" s="719" t="s">
        <v>71</v>
      </c>
      <c r="C22" s="720" t="s">
        <v>71</v>
      </c>
      <c r="D22" s="720" t="s">
        <v>71</v>
      </c>
      <c r="E22" s="634">
        <v>-14284</v>
      </c>
      <c r="F22" s="634">
        <v>-13698</v>
      </c>
      <c r="G22" s="634">
        <v>-17473</v>
      </c>
      <c r="H22" s="634">
        <v>-14728</v>
      </c>
      <c r="I22" s="634">
        <v>-19750</v>
      </c>
      <c r="J22" s="634">
        <v>-23596</v>
      </c>
      <c r="K22" s="634">
        <v>-29314</v>
      </c>
      <c r="L22" s="634">
        <v>-44628</v>
      </c>
      <c r="M22" s="634">
        <v>-49342</v>
      </c>
      <c r="N22" s="634">
        <v>-46156</v>
      </c>
      <c r="O22" s="634">
        <v>-39485</v>
      </c>
      <c r="P22" s="634">
        <v>-31263</v>
      </c>
      <c r="Q22" s="634">
        <v>-32278</v>
      </c>
      <c r="R22" s="634">
        <v>-32358</v>
      </c>
      <c r="S22" s="634">
        <v>-32787</v>
      </c>
      <c r="T22" s="677">
        <v>-30491</v>
      </c>
      <c r="U22" s="1"/>
      <c r="V22" s="1"/>
      <c r="W22" s="1"/>
      <c r="X22" s="1"/>
      <c r="Y22" s="1"/>
      <c r="Z22" s="1"/>
      <c r="AA22" s="1"/>
      <c r="AB22" s="1"/>
      <c r="AC22" s="1"/>
      <c r="AD22" s="1"/>
      <c r="AE22" s="1"/>
    </row>
    <row r="23" spans="1:31" ht="15" customHeight="1" x14ac:dyDescent="0.2">
      <c r="A23" s="2" t="s">
        <v>312</v>
      </c>
      <c r="B23" s="721" t="s">
        <v>71</v>
      </c>
      <c r="C23" s="722" t="s">
        <v>71</v>
      </c>
      <c r="D23" s="722" t="s">
        <v>71</v>
      </c>
      <c r="E23" s="247">
        <v>135801</v>
      </c>
      <c r="F23" s="247">
        <v>131658</v>
      </c>
      <c r="G23" s="247">
        <v>140256</v>
      </c>
      <c r="H23" s="247">
        <v>155209</v>
      </c>
      <c r="I23" s="247">
        <v>152267</v>
      </c>
      <c r="J23" s="247">
        <f>J21+J22</f>
        <v>127899</v>
      </c>
      <c r="K23" s="247">
        <f>K21+K22</f>
        <v>92637</v>
      </c>
      <c r="L23" s="247">
        <f>L21+L22</f>
        <v>58788</v>
      </c>
      <c r="M23" s="247">
        <f>M21+M22</f>
        <v>46383</v>
      </c>
      <c r="N23" s="247">
        <f>N21+N22</f>
        <v>57302</v>
      </c>
      <c r="O23" s="247">
        <f>O21+O22</f>
        <v>100330</v>
      </c>
      <c r="P23" s="247">
        <f>P21+P22</f>
        <v>120029</v>
      </c>
      <c r="Q23" s="247">
        <f>Q21+Q22</f>
        <v>133211</v>
      </c>
      <c r="R23" s="247">
        <f>R21+R22</f>
        <v>128035</v>
      </c>
      <c r="S23" s="247">
        <f>S21+S22</f>
        <v>148991</v>
      </c>
      <c r="T23" s="631">
        <f>T21+T22</f>
        <v>181186</v>
      </c>
      <c r="U23" s="1"/>
      <c r="V23" s="1"/>
      <c r="W23" s="1"/>
      <c r="X23" s="1"/>
      <c r="Y23" s="1"/>
      <c r="Z23" s="1"/>
      <c r="AA23" s="1"/>
      <c r="AB23" s="1"/>
      <c r="AC23" s="1"/>
      <c r="AD23" s="1"/>
      <c r="AE23" s="1"/>
    </row>
    <row r="24" spans="1:31" ht="15" customHeight="1" x14ac:dyDescent="0.2">
      <c r="A24" s="2" t="s">
        <v>313</v>
      </c>
      <c r="B24" s="719" t="s">
        <v>71</v>
      </c>
      <c r="C24" s="720" t="s">
        <v>71</v>
      </c>
      <c r="D24" s="720" t="s">
        <v>71</v>
      </c>
      <c r="E24" s="634">
        <v>20506</v>
      </c>
      <c r="F24" s="634">
        <v>20649</v>
      </c>
      <c r="G24" s="634">
        <v>19696</v>
      </c>
      <c r="H24" s="634">
        <v>19286</v>
      </c>
      <c r="I24" s="634">
        <v>18937</v>
      </c>
      <c r="J24" s="634">
        <f t="shared" ref="J24:T24" si="1">SUM(G18:J18)</f>
        <v>21017</v>
      </c>
      <c r="K24" s="634">
        <f t="shared" si="1"/>
        <v>27362</v>
      </c>
      <c r="L24" s="634">
        <f t="shared" si="1"/>
        <v>28799</v>
      </c>
      <c r="M24" s="634">
        <f t="shared" si="1"/>
        <v>32733</v>
      </c>
      <c r="N24" s="634">
        <f t="shared" si="1"/>
        <v>32034</v>
      </c>
      <c r="O24" s="634">
        <f t="shared" si="1"/>
        <v>33159</v>
      </c>
      <c r="P24" s="634">
        <f t="shared" si="1"/>
        <v>39767</v>
      </c>
      <c r="Q24" s="634">
        <f t="shared" si="1"/>
        <v>42347</v>
      </c>
      <c r="R24" s="634">
        <f t="shared" si="1"/>
        <v>44494</v>
      </c>
      <c r="S24" s="634">
        <f t="shared" si="1"/>
        <v>27080</v>
      </c>
      <c r="T24" s="677">
        <f t="shared" si="1"/>
        <v>18810</v>
      </c>
      <c r="U24" s="1"/>
      <c r="V24" s="1"/>
      <c r="W24" s="1"/>
      <c r="X24" s="1"/>
      <c r="Y24" s="1"/>
      <c r="Z24" s="1"/>
      <c r="AA24" s="1"/>
      <c r="AB24" s="1"/>
      <c r="AC24" s="1"/>
      <c r="AD24" s="1"/>
      <c r="AE24" s="1"/>
    </row>
    <row r="25" spans="1:31" ht="15" customHeight="1" x14ac:dyDescent="0.2">
      <c r="A25" s="2" t="s">
        <v>314</v>
      </c>
      <c r="B25" s="719" t="s">
        <v>71</v>
      </c>
      <c r="C25" s="720" t="s">
        <v>71</v>
      </c>
      <c r="D25" s="720" t="s">
        <v>71</v>
      </c>
      <c r="E25" s="634">
        <v>156307</v>
      </c>
      <c r="F25" s="634">
        <v>152307</v>
      </c>
      <c r="G25" s="634">
        <v>159952</v>
      </c>
      <c r="H25" s="634">
        <v>174495</v>
      </c>
      <c r="I25" s="634">
        <v>171204</v>
      </c>
      <c r="J25" s="634">
        <f t="shared" ref="J25:T25" si="2">J23+J24</f>
        <v>148916</v>
      </c>
      <c r="K25" s="634">
        <f t="shared" si="2"/>
        <v>119999</v>
      </c>
      <c r="L25" s="634">
        <f t="shared" si="2"/>
        <v>87587</v>
      </c>
      <c r="M25" s="634">
        <f t="shared" si="2"/>
        <v>79116</v>
      </c>
      <c r="N25" s="634">
        <f>N23+N24</f>
        <v>89336</v>
      </c>
      <c r="O25" s="634">
        <f t="shared" si="2"/>
        <v>133489</v>
      </c>
      <c r="P25" s="634">
        <f t="shared" si="2"/>
        <v>159796</v>
      </c>
      <c r="Q25" s="634">
        <f t="shared" si="2"/>
        <v>175558</v>
      </c>
      <c r="R25" s="634">
        <f t="shared" si="2"/>
        <v>172529</v>
      </c>
      <c r="S25" s="634">
        <f t="shared" si="2"/>
        <v>176071</v>
      </c>
      <c r="T25" s="677">
        <f t="shared" si="2"/>
        <v>199996</v>
      </c>
      <c r="U25" s="1"/>
      <c r="V25" s="1"/>
      <c r="W25" s="1"/>
      <c r="X25" s="1"/>
      <c r="Y25" s="1"/>
      <c r="Z25" s="1"/>
      <c r="AA25" s="1"/>
      <c r="AB25" s="1"/>
      <c r="AC25" s="1"/>
      <c r="AD25" s="1"/>
      <c r="AE25" s="1"/>
    </row>
    <row r="26" spans="1:31" ht="15" customHeight="1" x14ac:dyDescent="0.2">
      <c r="A26" s="1"/>
      <c r="B26" s="114"/>
      <c r="C26" s="114"/>
      <c r="D26" s="114"/>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 customHeight="1" x14ac:dyDescent="0.2">
      <c r="A27" s="2" t="s">
        <v>315</v>
      </c>
      <c r="B27" s="723" t="s">
        <v>71</v>
      </c>
      <c r="C27" s="724" t="s">
        <v>71</v>
      </c>
      <c r="D27" s="724" t="s">
        <v>71</v>
      </c>
      <c r="E27" s="725">
        <v>0.2</v>
      </c>
      <c r="F27" s="725">
        <v>0.18</v>
      </c>
      <c r="G27" s="725">
        <v>0.19</v>
      </c>
      <c r="H27" s="725">
        <v>0.19</v>
      </c>
      <c r="I27" s="725">
        <v>0.18</v>
      </c>
      <c r="J27" s="725">
        <f t="shared" ref="J27:T27" si="3">J23/J14</f>
        <v>0.14664121349705914</v>
      </c>
      <c r="K27" s="725">
        <f t="shared" si="3"/>
        <v>9.9185632178985322E-2</v>
      </c>
      <c r="L27" s="725">
        <f t="shared" si="3"/>
        <v>6.1215436936270885E-2</v>
      </c>
      <c r="M27" s="725">
        <f t="shared" si="3"/>
        <v>4.722386819711788E-2</v>
      </c>
      <c r="N27" s="725">
        <f t="shared" si="3"/>
        <v>5.6974907058576711E-2</v>
      </c>
      <c r="O27" s="725">
        <f t="shared" si="3"/>
        <v>0.10261524142656971</v>
      </c>
      <c r="P27" s="725">
        <f t="shared" si="3"/>
        <v>0.12354547485067476</v>
      </c>
      <c r="Q27" s="725">
        <f t="shared" si="3"/>
        <v>0.13677368083848074</v>
      </c>
      <c r="R27" s="725">
        <f t="shared" si="3"/>
        <v>0.12985834096549653</v>
      </c>
      <c r="S27" s="725">
        <f t="shared" si="3"/>
        <v>0.13963123880071077</v>
      </c>
      <c r="T27" s="726">
        <f t="shared" si="3"/>
        <v>0.15996856886817024</v>
      </c>
      <c r="U27" s="1"/>
      <c r="V27" s="1"/>
      <c r="W27" s="1"/>
      <c r="X27" s="1"/>
      <c r="Y27" s="1"/>
      <c r="Z27" s="1"/>
      <c r="AA27" s="1"/>
      <c r="AB27" s="1"/>
      <c r="AC27" s="1"/>
      <c r="AD27" s="1"/>
      <c r="AE27" s="1"/>
    </row>
    <row r="28" spans="1:31" ht="15" customHeight="1" x14ac:dyDescent="0.2">
      <c r="A28" s="2" t="s">
        <v>316</v>
      </c>
      <c r="B28" s="719" t="s">
        <v>71</v>
      </c>
      <c r="C28" s="720" t="s">
        <v>71</v>
      </c>
      <c r="D28" s="720" t="s">
        <v>71</v>
      </c>
      <c r="E28" s="727">
        <v>0.23</v>
      </c>
      <c r="F28" s="727">
        <v>0.21</v>
      </c>
      <c r="G28" s="727">
        <v>0.22</v>
      </c>
      <c r="H28" s="727">
        <v>0.21</v>
      </c>
      <c r="I28" s="727">
        <v>0.2</v>
      </c>
      <c r="J28" s="727">
        <f t="shared" ref="J28:Q28" si="4">J25/J14</f>
        <v>0.1707380272647015</v>
      </c>
      <c r="K28" s="727">
        <f t="shared" si="4"/>
        <v>0.12848188818556366</v>
      </c>
      <c r="L28" s="727">
        <f t="shared" si="4"/>
        <v>9.1203587040504158E-2</v>
      </c>
      <c r="M28" s="727">
        <f t="shared" si="4"/>
        <v>8.0550278254601426E-2</v>
      </c>
      <c r="N28" s="727">
        <f t="shared" si="4"/>
        <v>8.8826049648965288E-2</v>
      </c>
      <c r="O28" s="727">
        <f t="shared" si="4"/>
        <v>0.13652951223752979</v>
      </c>
      <c r="P28" s="727">
        <f t="shared" si="4"/>
        <v>0.16447752375874516</v>
      </c>
      <c r="Q28" s="727">
        <f t="shared" si="4"/>
        <v>0.18025323629911946</v>
      </c>
      <c r="R28" s="727">
        <v>0.18</v>
      </c>
      <c r="S28" s="727">
        <f>S25/S14</f>
        <v>0.16501004655905352</v>
      </c>
      <c r="T28" s="728">
        <f>T25/T14</f>
        <v>0.17657586071417536</v>
      </c>
      <c r="U28" s="1"/>
      <c r="V28" s="1"/>
      <c r="W28" s="1"/>
      <c r="X28" s="1"/>
      <c r="Y28" s="1"/>
      <c r="Z28" s="1"/>
      <c r="AA28" s="1"/>
      <c r="AB28" s="1"/>
      <c r="AC28" s="1"/>
      <c r="AD28" s="1"/>
      <c r="AE28" s="1"/>
    </row>
    <row r="29" spans="1:31"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2" customHeight="1" x14ac:dyDescent="0.2">
      <c r="A30" s="730" t="s">
        <v>374</v>
      </c>
      <c r="B30" s="730"/>
      <c r="C30" s="730"/>
      <c r="D30" s="730"/>
      <c r="E30" s="730"/>
      <c r="F30" s="730"/>
      <c r="G30" s="730"/>
      <c r="H30" s="730"/>
      <c r="I30" s="730"/>
      <c r="J30" s="730"/>
      <c r="K30" s="730"/>
      <c r="L30" s="730"/>
      <c r="M30" s="730"/>
      <c r="N30" s="730"/>
      <c r="O30" s="730"/>
      <c r="P30" s="730"/>
      <c r="Q30" s="730"/>
      <c r="R30" s="730"/>
      <c r="S30" s="1"/>
      <c r="T30" s="1"/>
      <c r="U30" s="1"/>
      <c r="V30" s="1"/>
      <c r="W30" s="1"/>
      <c r="X30" s="1"/>
      <c r="Y30" s="1"/>
      <c r="Z30" s="1"/>
      <c r="AA30" s="1"/>
      <c r="AB30" s="1"/>
      <c r="AC30" s="1"/>
      <c r="AD30" s="1"/>
      <c r="AE30" s="1"/>
    </row>
    <row r="31" spans="1:31" ht="12" customHeight="1" x14ac:dyDescent="0.2">
      <c r="A31" s="730" t="s">
        <v>375</v>
      </c>
      <c r="B31" s="730"/>
      <c r="C31" s="730"/>
      <c r="D31" s="730"/>
      <c r="E31" s="730"/>
      <c r="F31" s="730"/>
      <c r="G31" s="730"/>
      <c r="H31" s="730"/>
      <c r="I31" s="730"/>
      <c r="J31" s="730"/>
      <c r="K31" s="730"/>
      <c r="L31" s="730"/>
      <c r="M31" s="730"/>
      <c r="N31" s="730"/>
      <c r="O31" s="730"/>
      <c r="P31" s="730"/>
      <c r="Q31" s="730"/>
      <c r="R31" s="730"/>
      <c r="S31" s="1"/>
      <c r="T31" s="1"/>
      <c r="U31" s="1"/>
      <c r="V31" s="1"/>
      <c r="W31" s="1"/>
      <c r="X31" s="1"/>
      <c r="Y31" s="1"/>
      <c r="Z31" s="1"/>
      <c r="AA31" s="1"/>
      <c r="AB31" s="1"/>
      <c r="AC31" s="1"/>
      <c r="AD31" s="1"/>
      <c r="AE31" s="1"/>
    </row>
    <row r="32" spans="1:31" ht="12" customHeight="1" x14ac:dyDescent="0.2">
      <c r="A32" s="730" t="s">
        <v>381</v>
      </c>
      <c r="B32" s="730"/>
      <c r="C32" s="730"/>
      <c r="D32" s="730"/>
      <c r="E32" s="730"/>
      <c r="F32" s="730"/>
      <c r="G32" s="730"/>
      <c r="H32" s="730"/>
      <c r="I32" s="730"/>
      <c r="J32" s="730"/>
      <c r="K32" s="730"/>
      <c r="L32" s="730"/>
      <c r="M32" s="730"/>
      <c r="N32" s="730"/>
      <c r="O32" s="730"/>
      <c r="P32" s="730"/>
      <c r="Q32" s="730"/>
      <c r="R32" s="730"/>
      <c r="S32" s="1"/>
      <c r="T32" s="1"/>
      <c r="U32" s="1"/>
      <c r="V32" s="1"/>
      <c r="W32" s="1"/>
      <c r="X32" s="1"/>
      <c r="Y32" s="1"/>
      <c r="Z32" s="1"/>
      <c r="AA32" s="1"/>
      <c r="AB32" s="1"/>
      <c r="AC32" s="1"/>
      <c r="AD32" s="1"/>
      <c r="AE32" s="1"/>
    </row>
    <row r="33" spans="1:31" ht="12" customHeight="1" x14ac:dyDescent="0.2">
      <c r="A33" s="730" t="s">
        <v>376</v>
      </c>
      <c r="B33" s="730"/>
      <c r="C33" s="730"/>
      <c r="D33" s="730"/>
      <c r="E33" s="730"/>
      <c r="F33" s="730"/>
      <c r="G33" s="730"/>
      <c r="H33" s="730"/>
      <c r="I33" s="730"/>
      <c r="J33" s="730"/>
      <c r="K33" s="730"/>
      <c r="L33" s="730"/>
      <c r="M33" s="730"/>
      <c r="N33" s="730"/>
      <c r="O33" s="730"/>
      <c r="P33" s="730"/>
      <c r="Q33" s="730"/>
      <c r="R33" s="730"/>
      <c r="S33" s="1"/>
      <c r="T33" s="1"/>
      <c r="U33" s="1"/>
      <c r="V33" s="1"/>
      <c r="W33" s="1"/>
      <c r="X33" s="1"/>
      <c r="Y33" s="1"/>
      <c r="Z33" s="1"/>
      <c r="AA33" s="1"/>
      <c r="AB33" s="1"/>
      <c r="AC33" s="1"/>
      <c r="AD33" s="1"/>
      <c r="AE33" s="1"/>
    </row>
    <row r="34" spans="1:31"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2" customHeight="1" x14ac:dyDescent="0.2">
      <c r="A35" s="2" t="s">
        <v>261</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 customHeight="1" x14ac:dyDescent="0.2">
      <c r="A38" s="1"/>
      <c r="B38" s="1"/>
      <c r="C38" s="1"/>
      <c r="D38"/>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sheetData>
  <mergeCells count="5">
    <mergeCell ref="A1:A3"/>
    <mergeCell ref="A30:R30"/>
    <mergeCell ref="A31:R31"/>
    <mergeCell ref="A32:R32"/>
    <mergeCell ref="A33:R33"/>
  </mergeCells>
  <pageMargins left="0.7" right="0.7" top="0.75" bottom="0.75" header="0.3" footer="0.3"/>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98"/>
  <sheetViews>
    <sheetView zoomScaleNormal="100" workbookViewId="0">
      <selection activeCell="A10" sqref="A10"/>
    </sheetView>
  </sheetViews>
  <sheetFormatPr defaultColWidth="21.5" defaultRowHeight="12" x14ac:dyDescent="0.2"/>
  <cols>
    <col min="1" max="1" width="62" style="2" bestFit="1" customWidth="1"/>
    <col min="2" max="2" width="15" style="2" customWidth="1"/>
    <col min="3" max="3" width="0.83203125" style="2" customWidth="1"/>
    <col min="4" max="4" width="15" style="2" customWidth="1"/>
    <col min="5" max="5" width="0.83203125" style="2" customWidth="1"/>
    <col min="6" max="6" width="15" style="2" customWidth="1"/>
    <col min="7" max="7" width="0.83203125" style="2" customWidth="1"/>
    <col min="8" max="8" width="15" style="2" customWidth="1"/>
    <col min="9" max="9" width="0.83203125" style="2" customWidth="1"/>
    <col min="10" max="10" width="15" style="2" customWidth="1"/>
    <col min="11" max="11" width="0.83203125" style="2" customWidth="1"/>
    <col min="12" max="12" width="15" style="2" customWidth="1"/>
    <col min="13" max="13" width="0.83203125" style="2" customWidth="1"/>
    <col min="14" max="14" width="15" style="2" customWidth="1"/>
    <col min="15" max="15" width="0.83203125" style="2" customWidth="1"/>
    <col min="16" max="16" width="15" style="2" customWidth="1"/>
    <col min="17" max="17" width="0.83203125" style="2" customWidth="1"/>
    <col min="18" max="18" width="15" style="2" customWidth="1"/>
    <col min="19" max="19" width="0.83203125" style="2" customWidth="1"/>
    <col min="20" max="20" width="15" style="2" customWidth="1"/>
    <col min="21" max="21" width="0.83203125" style="2" customWidth="1"/>
    <col min="22" max="22" width="15" style="2" customWidth="1"/>
    <col min="23" max="23" width="0.83203125" style="2" customWidth="1"/>
    <col min="24" max="28" width="15" style="2" customWidth="1"/>
    <col min="29" max="29" width="0.83203125" style="2" customWidth="1"/>
    <col min="30" max="34" width="15" style="2" customWidth="1"/>
    <col min="35" max="35" width="0.83203125" style="2" customWidth="1"/>
    <col min="36" max="40" width="15" style="2" customWidth="1"/>
    <col min="41" max="41" width="0.83203125" style="2" customWidth="1"/>
    <col min="42" max="45" width="15" style="2" customWidth="1"/>
    <col min="46" max="16384" width="21.5" style="2"/>
  </cols>
  <sheetData>
    <row r="1" spans="1:54" ht="15" customHeight="1" x14ac:dyDescent="0.2">
      <c r="A1" s="729"/>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5" customHeight="1" x14ac:dyDescent="0.2">
      <c r="A2" s="730"/>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ht="15" customHeight="1" x14ac:dyDescent="0.2">
      <c r="A3" s="730"/>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ht="15" customHeight="1" x14ac:dyDescent="0.2">
      <c r="A4" s="731" t="s">
        <v>326</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row>
    <row r="5" spans="1:54" ht="15" customHeight="1" x14ac:dyDescent="0.2">
      <c r="A5" s="730"/>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ht="12" customHeight="1" x14ac:dyDescent="0.2">
      <c r="A6" s="4"/>
      <c r="B6" s="743" t="s">
        <v>77</v>
      </c>
      <c r="C6" s="7"/>
      <c r="D6" s="743" t="s">
        <v>78</v>
      </c>
      <c r="E6" s="7"/>
      <c r="F6" s="736" t="s">
        <v>79</v>
      </c>
      <c r="G6" s="7"/>
      <c r="H6" s="739" t="s">
        <v>80</v>
      </c>
      <c r="I6" s="7"/>
      <c r="J6" s="739" t="s">
        <v>81</v>
      </c>
      <c r="K6" s="7"/>
      <c r="L6" s="739" t="s">
        <v>82</v>
      </c>
      <c r="M6" s="7"/>
      <c r="N6" s="739" t="s">
        <v>83</v>
      </c>
      <c r="O6" s="7"/>
      <c r="P6" s="739" t="s">
        <v>84</v>
      </c>
      <c r="Q6" s="7"/>
      <c r="R6" s="739" t="s">
        <v>85</v>
      </c>
      <c r="S6" s="7"/>
      <c r="T6" s="739" t="s">
        <v>86</v>
      </c>
      <c r="U6" s="7"/>
      <c r="V6" s="739" t="s">
        <v>87</v>
      </c>
      <c r="W6" s="4"/>
      <c r="X6" s="9" t="s">
        <v>12</v>
      </c>
      <c r="Y6" s="10" t="s">
        <v>13</v>
      </c>
      <c r="Z6" s="10" t="s">
        <v>14</v>
      </c>
      <c r="AA6" s="10" t="s">
        <v>15</v>
      </c>
      <c r="AB6" s="739" t="s">
        <v>88</v>
      </c>
      <c r="AC6" s="4"/>
      <c r="AD6" s="9" t="s">
        <v>17</v>
      </c>
      <c r="AE6" s="10" t="s">
        <v>18</v>
      </c>
      <c r="AF6" s="10" t="s">
        <v>19</v>
      </c>
      <c r="AG6" s="10" t="s">
        <v>20</v>
      </c>
      <c r="AH6" s="739" t="s">
        <v>89</v>
      </c>
      <c r="AI6" s="8"/>
      <c r="AJ6" s="9" t="s">
        <v>22</v>
      </c>
      <c r="AK6" s="10" t="s">
        <v>23</v>
      </c>
      <c r="AL6" s="10" t="s">
        <v>24</v>
      </c>
      <c r="AM6" s="12" t="s">
        <v>25</v>
      </c>
      <c r="AN6" s="736" t="s">
        <v>90</v>
      </c>
      <c r="AO6" s="11"/>
      <c r="AP6" s="9" t="s">
        <v>27</v>
      </c>
      <c r="AQ6" s="10" t="s">
        <v>28</v>
      </c>
      <c r="AR6" s="12" t="s">
        <v>29</v>
      </c>
      <c r="AS6" s="736" t="s">
        <v>327</v>
      </c>
      <c r="AT6" s="1"/>
      <c r="AU6" s="1"/>
      <c r="AV6" s="1"/>
      <c r="AW6" s="1"/>
      <c r="AX6" s="1"/>
      <c r="AY6" s="1"/>
      <c r="AZ6" s="1"/>
      <c r="BA6" s="1"/>
      <c r="BB6" s="1"/>
    </row>
    <row r="7" spans="1:54" ht="12" customHeight="1" x14ac:dyDescent="0.2">
      <c r="A7" s="119" t="s">
        <v>91</v>
      </c>
      <c r="B7" s="735"/>
      <c r="C7" s="7"/>
      <c r="D7" s="735"/>
      <c r="E7" s="7"/>
      <c r="F7" s="744"/>
      <c r="G7" s="7"/>
      <c r="H7" s="740"/>
      <c r="I7" s="7"/>
      <c r="J7" s="740"/>
      <c r="K7" s="7"/>
      <c r="L7" s="740"/>
      <c r="M7" s="7"/>
      <c r="N7" s="740"/>
      <c r="O7" s="7"/>
      <c r="P7" s="740"/>
      <c r="Q7" s="7"/>
      <c r="R7" s="740"/>
      <c r="S7" s="7"/>
      <c r="T7" s="740"/>
      <c r="U7" s="7"/>
      <c r="V7" s="740"/>
      <c r="W7" s="4"/>
      <c r="X7" s="16" t="s">
        <v>33</v>
      </c>
      <c r="Y7" s="17" t="s">
        <v>34</v>
      </c>
      <c r="Z7" s="17" t="s">
        <v>35</v>
      </c>
      <c r="AA7" s="17" t="s">
        <v>36</v>
      </c>
      <c r="AB7" s="741" t="s">
        <v>88</v>
      </c>
      <c r="AC7" s="4"/>
      <c r="AD7" s="18" t="s">
        <v>37</v>
      </c>
      <c r="AE7" s="19" t="s">
        <v>38</v>
      </c>
      <c r="AF7" s="19" t="s">
        <v>39</v>
      </c>
      <c r="AG7" s="19" t="s">
        <v>40</v>
      </c>
      <c r="AH7" s="742"/>
      <c r="AI7" s="8"/>
      <c r="AJ7" s="18" t="s">
        <v>41</v>
      </c>
      <c r="AK7" s="19" t="s">
        <v>42</v>
      </c>
      <c r="AL7" s="19" t="s">
        <v>43</v>
      </c>
      <c r="AM7" s="22" t="s">
        <v>44</v>
      </c>
      <c r="AN7" s="737"/>
      <c r="AO7" s="11"/>
      <c r="AP7" s="18" t="s">
        <v>45</v>
      </c>
      <c r="AQ7" s="19" t="s">
        <v>46</v>
      </c>
      <c r="AR7" s="22" t="s">
        <v>47</v>
      </c>
      <c r="AS7" s="738"/>
      <c r="AT7" s="1"/>
      <c r="AU7" s="1"/>
      <c r="AV7" s="1"/>
      <c r="AW7" s="1"/>
      <c r="AX7" s="1"/>
      <c r="AY7" s="1"/>
      <c r="AZ7" s="1"/>
      <c r="BA7" s="1"/>
      <c r="BB7" s="1"/>
    </row>
    <row r="8" spans="1:54" ht="12" customHeight="1" x14ac:dyDescent="0.2">
      <c r="A8" s="119" t="s">
        <v>92</v>
      </c>
      <c r="B8" s="120"/>
      <c r="C8" s="121"/>
      <c r="D8" s="122"/>
      <c r="E8" s="121"/>
      <c r="F8" s="123"/>
      <c r="G8" s="121"/>
      <c r="H8" s="124"/>
      <c r="I8" s="121"/>
      <c r="J8" s="124"/>
      <c r="K8" s="121"/>
      <c r="L8" s="124"/>
      <c r="M8" s="121"/>
      <c r="N8" s="124"/>
      <c r="O8" s="121"/>
      <c r="P8" s="124"/>
      <c r="Q8" s="121"/>
      <c r="R8" s="124"/>
      <c r="S8" s="121"/>
      <c r="T8" s="124"/>
      <c r="U8" s="121"/>
      <c r="V8" s="124"/>
      <c r="W8" s="125"/>
      <c r="X8" s="126"/>
      <c r="Y8" s="127"/>
      <c r="Z8" s="127"/>
      <c r="AA8" s="127"/>
      <c r="AB8" s="128"/>
      <c r="AC8" s="125"/>
      <c r="AD8" s="126"/>
      <c r="AE8" s="127"/>
      <c r="AF8" s="127"/>
      <c r="AG8" s="127"/>
      <c r="AH8" s="128"/>
      <c r="AI8" s="125"/>
      <c r="AJ8" s="126"/>
      <c r="AK8" s="127"/>
      <c r="AL8" s="127"/>
      <c r="AM8" s="129"/>
      <c r="AN8" s="130"/>
      <c r="AO8" s="131"/>
      <c r="AP8" s="126"/>
      <c r="AQ8" s="127"/>
      <c r="AR8" s="129"/>
      <c r="AS8" s="130"/>
      <c r="AT8" s="1"/>
      <c r="AU8" s="1"/>
      <c r="AV8" s="1"/>
      <c r="AW8" s="1"/>
      <c r="AX8" s="1"/>
      <c r="AY8" s="1"/>
      <c r="AZ8" s="1"/>
      <c r="BA8" s="1"/>
      <c r="BB8" s="1"/>
    </row>
    <row r="9" spans="1:54" ht="12" customHeight="1" x14ac:dyDescent="0.2">
      <c r="A9" s="58" t="s">
        <v>93</v>
      </c>
      <c r="B9" s="132"/>
      <c r="C9" s="41"/>
      <c r="D9" s="109"/>
      <c r="E9" s="41"/>
      <c r="F9" s="46"/>
      <c r="G9" s="41"/>
      <c r="H9" s="39"/>
      <c r="I9" s="41"/>
      <c r="J9" s="39"/>
      <c r="K9" s="41"/>
      <c r="L9" s="39"/>
      <c r="M9" s="41"/>
      <c r="N9" s="39"/>
      <c r="O9" s="41"/>
      <c r="P9" s="39"/>
      <c r="Q9" s="41"/>
      <c r="R9" s="39"/>
      <c r="S9" s="41"/>
      <c r="T9" s="39"/>
      <c r="U9" s="41"/>
      <c r="V9" s="39"/>
      <c r="W9" s="125"/>
      <c r="X9" s="131"/>
      <c r="Y9" s="125"/>
      <c r="Z9" s="125"/>
      <c r="AA9" s="125"/>
      <c r="AB9" s="133"/>
      <c r="AC9" s="125"/>
      <c r="AD9" s="131"/>
      <c r="AE9" s="125"/>
      <c r="AF9" s="125"/>
      <c r="AG9" s="125"/>
      <c r="AH9" s="133"/>
      <c r="AI9" s="125"/>
      <c r="AJ9" s="131"/>
      <c r="AK9" s="125"/>
      <c r="AL9" s="125"/>
      <c r="AM9" s="134"/>
      <c r="AN9" s="135"/>
      <c r="AO9" s="131"/>
      <c r="AP9" s="131"/>
      <c r="AQ9" s="125"/>
      <c r="AR9" s="134"/>
      <c r="AS9" s="135"/>
      <c r="AT9" s="1"/>
      <c r="AU9" s="1"/>
      <c r="AV9" s="1"/>
      <c r="AW9" s="1"/>
      <c r="AX9" s="1"/>
      <c r="AY9" s="1"/>
      <c r="AZ9" s="1"/>
      <c r="BA9" s="1"/>
      <c r="BB9" s="1"/>
    </row>
    <row r="10" spans="1:54" ht="12" customHeight="1" x14ac:dyDescent="0.2">
      <c r="A10" s="136" t="s">
        <v>94</v>
      </c>
      <c r="B10" s="63">
        <v>26402</v>
      </c>
      <c r="C10" s="26"/>
      <c r="D10" s="63">
        <f>64653+43474</f>
        <v>108127</v>
      </c>
      <c r="E10" s="26"/>
      <c r="F10" s="64">
        <f>69464+38578</f>
        <v>108042</v>
      </c>
      <c r="G10" s="26"/>
      <c r="H10" s="63">
        <f>103145+26598</f>
        <v>129743</v>
      </c>
      <c r="I10" s="26"/>
      <c r="J10" s="63">
        <v>133988</v>
      </c>
      <c r="K10" s="26"/>
      <c r="L10" s="63">
        <f>162727+9604</f>
        <v>172331</v>
      </c>
      <c r="M10" s="26"/>
      <c r="N10" s="63">
        <f>236552+529</f>
        <v>237081</v>
      </c>
      <c r="O10" s="26"/>
      <c r="P10" s="63">
        <v>62203</v>
      </c>
      <c r="Q10" s="26"/>
      <c r="R10" s="63">
        <v>50065</v>
      </c>
      <c r="S10" s="26"/>
      <c r="T10" s="63">
        <f>62508+13857</f>
        <v>76365</v>
      </c>
      <c r="U10" s="26"/>
      <c r="V10" s="63">
        <v>110494</v>
      </c>
      <c r="W10" s="137"/>
      <c r="X10" s="138">
        <v>99561</v>
      </c>
      <c r="Y10" s="137">
        <v>79084</v>
      </c>
      <c r="Z10" s="137">
        <v>82920</v>
      </c>
      <c r="AA10" s="137">
        <v>85319</v>
      </c>
      <c r="AB10" s="139">
        <v>85319</v>
      </c>
      <c r="AC10" s="137"/>
      <c r="AD10" s="138">
        <v>60937</v>
      </c>
      <c r="AE10" s="137">
        <v>49588</v>
      </c>
      <c r="AF10" s="137">
        <v>43467</v>
      </c>
      <c r="AG10" s="137">
        <v>25697</v>
      </c>
      <c r="AH10" s="139">
        <v>25697</v>
      </c>
      <c r="AI10" s="137"/>
      <c r="AJ10" s="138">
        <v>42800</v>
      </c>
      <c r="AK10" s="137">
        <v>40064</v>
      </c>
      <c r="AL10" s="137">
        <v>49878</v>
      </c>
      <c r="AM10" s="140">
        <v>44227</v>
      </c>
      <c r="AN10" s="141">
        <v>44227</v>
      </c>
      <c r="AO10" s="138"/>
      <c r="AP10" s="138">
        <v>48068</v>
      </c>
      <c r="AQ10" s="137">
        <v>48264</v>
      </c>
      <c r="AR10" s="140">
        <v>44258</v>
      </c>
      <c r="AS10" s="141">
        <v>44258</v>
      </c>
      <c r="AT10" s="1"/>
      <c r="AU10" s="1"/>
      <c r="AV10" s="1"/>
      <c r="AW10" s="1"/>
      <c r="AX10" s="1"/>
      <c r="AY10" s="1"/>
      <c r="AZ10" s="1"/>
      <c r="BA10" s="1"/>
      <c r="BB10" s="1"/>
    </row>
    <row r="11" spans="1:54" ht="12" customHeight="1" x14ac:dyDescent="0.2">
      <c r="A11" s="136" t="s">
        <v>95</v>
      </c>
      <c r="B11" s="132">
        <v>1186</v>
      </c>
      <c r="C11" s="41"/>
      <c r="D11" s="109">
        <v>1465</v>
      </c>
      <c r="E11" s="41"/>
      <c r="F11" s="46">
        <v>4647</v>
      </c>
      <c r="G11" s="41"/>
      <c r="H11" s="39">
        <v>6105</v>
      </c>
      <c r="I11" s="41"/>
      <c r="J11" s="39">
        <v>5672</v>
      </c>
      <c r="K11" s="41"/>
      <c r="L11" s="39">
        <v>9389</v>
      </c>
      <c r="M11" s="41"/>
      <c r="N11" s="39">
        <v>13389</v>
      </c>
      <c r="O11" s="41"/>
      <c r="P11" s="39">
        <v>20125</v>
      </c>
      <c r="Q11" s="41"/>
      <c r="R11" s="39">
        <v>22026</v>
      </c>
      <c r="S11" s="41"/>
      <c r="T11" s="39">
        <v>23515</v>
      </c>
      <c r="U11" s="41"/>
      <c r="V11" s="39">
        <v>32145</v>
      </c>
      <c r="W11" s="42"/>
      <c r="X11" s="43">
        <v>38699</v>
      </c>
      <c r="Y11" s="42">
        <v>36100</v>
      </c>
      <c r="Z11" s="42">
        <v>36992</v>
      </c>
      <c r="AA11" s="42">
        <v>32327</v>
      </c>
      <c r="AB11" s="39">
        <v>32327</v>
      </c>
      <c r="AC11" s="42"/>
      <c r="AD11" s="43">
        <v>30121</v>
      </c>
      <c r="AE11" s="42">
        <v>52179</v>
      </c>
      <c r="AF11" s="42">
        <v>51426</v>
      </c>
      <c r="AG11" s="42">
        <v>48630</v>
      </c>
      <c r="AH11" s="39">
        <v>48630</v>
      </c>
      <c r="AI11" s="42"/>
      <c r="AJ11" s="43">
        <v>58413</v>
      </c>
      <c r="AK11" s="42">
        <v>66876</v>
      </c>
      <c r="AL11" s="42">
        <v>65632</v>
      </c>
      <c r="AM11" s="40">
        <v>55621</v>
      </c>
      <c r="AN11" s="46">
        <v>55621</v>
      </c>
      <c r="AO11" s="43"/>
      <c r="AP11" s="43">
        <v>63131</v>
      </c>
      <c r="AQ11" s="42">
        <v>68100</v>
      </c>
      <c r="AR11" s="40">
        <v>70095</v>
      </c>
      <c r="AS11" s="46">
        <v>70095</v>
      </c>
      <c r="AT11" s="1"/>
      <c r="AU11" s="1"/>
      <c r="AV11" s="1"/>
      <c r="AW11" s="1"/>
      <c r="AX11" s="1"/>
      <c r="AY11" s="1"/>
      <c r="AZ11" s="1"/>
      <c r="BA11" s="1"/>
      <c r="BB11" s="1"/>
    </row>
    <row r="12" spans="1:54" ht="12" customHeight="1" x14ac:dyDescent="0.2">
      <c r="A12" s="136" t="s">
        <v>96</v>
      </c>
      <c r="B12" s="132">
        <v>354</v>
      </c>
      <c r="C12" s="41"/>
      <c r="D12" s="109">
        <v>1407</v>
      </c>
      <c r="E12" s="41"/>
      <c r="F12" s="46">
        <v>1144</v>
      </c>
      <c r="G12" s="41"/>
      <c r="H12" s="39">
        <v>2548</v>
      </c>
      <c r="I12" s="41"/>
      <c r="J12" s="39">
        <v>4384</v>
      </c>
      <c r="K12" s="41"/>
      <c r="L12" s="39">
        <v>6223</v>
      </c>
      <c r="M12" s="41"/>
      <c r="N12" s="39">
        <v>8377</v>
      </c>
      <c r="O12" s="41"/>
      <c r="P12" s="39">
        <v>7168</v>
      </c>
      <c r="Q12" s="41"/>
      <c r="R12" s="39">
        <v>7620</v>
      </c>
      <c r="S12" s="41"/>
      <c r="T12" s="39">
        <v>12138</v>
      </c>
      <c r="U12" s="41"/>
      <c r="V12" s="39">
        <v>18356</v>
      </c>
      <c r="W12" s="42"/>
      <c r="X12" s="43">
        <v>19835</v>
      </c>
      <c r="Y12" s="42">
        <v>20890</v>
      </c>
      <c r="Z12" s="42">
        <v>19640</v>
      </c>
      <c r="AA12" s="42">
        <v>18125</v>
      </c>
      <c r="AB12" s="39">
        <v>18125</v>
      </c>
      <c r="AC12" s="42"/>
      <c r="AD12" s="43">
        <v>19510</v>
      </c>
      <c r="AE12" s="42">
        <v>41422</v>
      </c>
      <c r="AF12" s="42">
        <v>44661</v>
      </c>
      <c r="AG12" s="42">
        <v>46563</v>
      </c>
      <c r="AH12" s="39">
        <v>46563</v>
      </c>
      <c r="AI12" s="42"/>
      <c r="AJ12" s="43">
        <v>56754</v>
      </c>
      <c r="AK12" s="42">
        <v>55263</v>
      </c>
      <c r="AL12" s="42">
        <v>63009</v>
      </c>
      <c r="AM12" s="40">
        <v>60602</v>
      </c>
      <c r="AN12" s="46">
        <v>60602</v>
      </c>
      <c r="AO12" s="43"/>
      <c r="AP12" s="43">
        <v>78407</v>
      </c>
      <c r="AQ12" s="42">
        <v>75171</v>
      </c>
      <c r="AR12" s="40">
        <v>67203</v>
      </c>
      <c r="AS12" s="46">
        <v>67203</v>
      </c>
      <c r="AT12" s="1"/>
      <c r="AU12" s="1"/>
      <c r="AV12" s="1"/>
      <c r="AW12" s="1"/>
      <c r="AX12" s="1"/>
      <c r="AY12" s="1"/>
      <c r="AZ12" s="1"/>
      <c r="BA12" s="1"/>
      <c r="BB12" s="1"/>
    </row>
    <row r="13" spans="1:54" ht="12" customHeight="1" x14ac:dyDescent="0.2">
      <c r="A13" s="136" t="s">
        <v>97</v>
      </c>
      <c r="B13" s="132">
        <v>2651</v>
      </c>
      <c r="C13" s="41"/>
      <c r="D13" s="109">
        <v>3564</v>
      </c>
      <c r="E13" s="41"/>
      <c r="F13" s="46">
        <v>4962</v>
      </c>
      <c r="G13" s="41"/>
      <c r="H13" s="39">
        <v>5678</v>
      </c>
      <c r="I13" s="41"/>
      <c r="J13" s="39">
        <v>12819</v>
      </c>
      <c r="K13" s="41"/>
      <c r="L13" s="39">
        <v>15059</v>
      </c>
      <c r="M13" s="41"/>
      <c r="N13" s="39">
        <v>13444</v>
      </c>
      <c r="O13" s="41"/>
      <c r="P13" s="39">
        <v>26102</v>
      </c>
      <c r="Q13" s="41"/>
      <c r="R13" s="39">
        <v>20520</v>
      </c>
      <c r="S13" s="41"/>
      <c r="T13" s="39">
        <v>45923</v>
      </c>
      <c r="U13" s="41"/>
      <c r="V13" s="39">
        <v>55103</v>
      </c>
      <c r="W13" s="42"/>
      <c r="X13" s="43">
        <v>59274</v>
      </c>
      <c r="Y13" s="42">
        <v>61320</v>
      </c>
      <c r="Z13" s="42">
        <v>64626</v>
      </c>
      <c r="AA13" s="42">
        <v>64997</v>
      </c>
      <c r="AB13" s="39">
        <v>64997</v>
      </c>
      <c r="AC13" s="42"/>
      <c r="AD13" s="43">
        <v>64629</v>
      </c>
      <c r="AE13" s="42">
        <v>98786</v>
      </c>
      <c r="AF13" s="42">
        <v>77240</v>
      </c>
      <c r="AG13" s="42">
        <v>78835</v>
      </c>
      <c r="AH13" s="39">
        <v>78835</v>
      </c>
      <c r="AI13" s="42"/>
      <c r="AJ13" s="43">
        <v>75921</v>
      </c>
      <c r="AK13" s="42">
        <v>73282</v>
      </c>
      <c r="AL13" s="42">
        <v>69231</v>
      </c>
      <c r="AM13" s="40">
        <v>78846</v>
      </c>
      <c r="AN13" s="46">
        <v>78846</v>
      </c>
      <c r="AO13" s="43"/>
      <c r="AP13" s="43">
        <v>73855</v>
      </c>
      <c r="AQ13" s="42">
        <v>95903</v>
      </c>
      <c r="AR13" s="40">
        <v>92048</v>
      </c>
      <c r="AS13" s="46">
        <v>92048</v>
      </c>
      <c r="AT13" s="1"/>
      <c r="AU13" s="1"/>
      <c r="AV13" s="1"/>
      <c r="AW13" s="1"/>
      <c r="AX13" s="1"/>
      <c r="AY13" s="1"/>
      <c r="AZ13" s="1"/>
      <c r="BA13" s="1"/>
      <c r="BB13" s="1"/>
    </row>
    <row r="14" spans="1:54" ht="12" customHeight="1" x14ac:dyDescent="0.2">
      <c r="A14" s="136" t="s">
        <v>98</v>
      </c>
      <c r="B14" s="142">
        <v>0</v>
      </c>
      <c r="C14" s="121"/>
      <c r="D14" s="143">
        <v>0</v>
      </c>
      <c r="E14" s="121"/>
      <c r="F14" s="144">
        <v>0</v>
      </c>
      <c r="G14" s="121"/>
      <c r="H14" s="145">
        <v>0</v>
      </c>
      <c r="I14" s="121"/>
      <c r="J14" s="145">
        <v>0</v>
      </c>
      <c r="K14" s="121"/>
      <c r="L14" s="145">
        <v>0</v>
      </c>
      <c r="M14" s="121"/>
      <c r="N14" s="145">
        <v>0</v>
      </c>
      <c r="O14" s="121"/>
      <c r="P14" s="145">
        <v>0</v>
      </c>
      <c r="Q14" s="121"/>
      <c r="R14" s="145">
        <v>0</v>
      </c>
      <c r="S14" s="121"/>
      <c r="T14" s="145">
        <v>0</v>
      </c>
      <c r="U14" s="121"/>
      <c r="V14" s="145">
        <v>0</v>
      </c>
      <c r="W14" s="42"/>
      <c r="X14" s="52">
        <v>0</v>
      </c>
      <c r="Y14" s="51">
        <v>0</v>
      </c>
      <c r="Z14" s="51">
        <v>0</v>
      </c>
      <c r="AA14" s="51">
        <v>0</v>
      </c>
      <c r="AB14" s="50">
        <v>0</v>
      </c>
      <c r="AC14" s="42"/>
      <c r="AD14" s="52">
        <v>0</v>
      </c>
      <c r="AE14" s="51">
        <v>0</v>
      </c>
      <c r="AF14" s="51">
        <v>0</v>
      </c>
      <c r="AG14" s="51">
        <v>46276</v>
      </c>
      <c r="AH14" s="50">
        <v>46276</v>
      </c>
      <c r="AI14" s="42"/>
      <c r="AJ14" s="43">
        <v>0</v>
      </c>
      <c r="AK14" s="42">
        <v>0</v>
      </c>
      <c r="AL14" s="42">
        <v>0</v>
      </c>
      <c r="AM14" s="40">
        <v>0</v>
      </c>
      <c r="AN14" s="54">
        <v>0</v>
      </c>
      <c r="AO14" s="43"/>
      <c r="AP14" s="43">
        <v>0</v>
      </c>
      <c r="AQ14" s="42">
        <v>0</v>
      </c>
      <c r="AR14" s="40">
        <v>0</v>
      </c>
      <c r="AS14" s="54">
        <v>0</v>
      </c>
      <c r="AT14" s="1"/>
      <c r="AU14" s="1"/>
      <c r="AV14" s="1"/>
      <c r="AW14" s="1"/>
      <c r="AX14" s="1"/>
      <c r="AY14" s="1"/>
      <c r="AZ14" s="1"/>
      <c r="BA14" s="1"/>
      <c r="BB14" s="1"/>
    </row>
    <row r="15" spans="1:54" ht="12" customHeight="1" x14ac:dyDescent="0.2">
      <c r="A15" s="58" t="s">
        <v>99</v>
      </c>
      <c r="B15" s="146">
        <f>SUM(B10:B14)</f>
        <v>30593</v>
      </c>
      <c r="C15" s="41"/>
      <c r="D15" s="147">
        <f>SUM(D10:D14)</f>
        <v>114563</v>
      </c>
      <c r="E15" s="41"/>
      <c r="F15" s="56">
        <f>SUM(F10:F14)</f>
        <v>118795</v>
      </c>
      <c r="G15" s="41"/>
      <c r="H15" s="55">
        <f>SUM(H10:H14)</f>
        <v>144074</v>
      </c>
      <c r="I15" s="41"/>
      <c r="J15" s="55">
        <f>SUM(J10:J14)</f>
        <v>156863</v>
      </c>
      <c r="K15" s="41"/>
      <c r="L15" s="55">
        <f>SUM(L10:L14)</f>
        <v>203002</v>
      </c>
      <c r="M15" s="41"/>
      <c r="N15" s="55">
        <f>SUM(N10:N14)</f>
        <v>272291</v>
      </c>
      <c r="O15" s="41"/>
      <c r="P15" s="55">
        <f>SUM(P10:P14)</f>
        <v>115598</v>
      </c>
      <c r="Q15" s="41"/>
      <c r="R15" s="55">
        <f>SUM(R10:R14)</f>
        <v>100231</v>
      </c>
      <c r="S15" s="41"/>
      <c r="T15" s="55">
        <f>SUM(T10:T14)</f>
        <v>157941</v>
      </c>
      <c r="U15" s="41"/>
      <c r="V15" s="55">
        <f>SUM(V10:V14)</f>
        <v>216098</v>
      </c>
      <c r="W15" s="42"/>
      <c r="X15" s="43">
        <v>217369</v>
      </c>
      <c r="Y15" s="42">
        <v>197394</v>
      </c>
      <c r="Z15" s="42">
        <v>204208</v>
      </c>
      <c r="AA15" s="40">
        <v>200768</v>
      </c>
      <c r="AB15" s="46">
        <v>200768</v>
      </c>
      <c r="AC15" s="42"/>
      <c r="AD15" s="43">
        <v>175197</v>
      </c>
      <c r="AE15" s="42">
        <v>241975</v>
      </c>
      <c r="AF15" s="42">
        <v>216794</v>
      </c>
      <c r="AG15" s="40">
        <v>246001</v>
      </c>
      <c r="AH15" s="46">
        <v>246001</v>
      </c>
      <c r="AI15" s="42"/>
      <c r="AJ15" s="44">
        <v>233888</v>
      </c>
      <c r="AK15" s="45">
        <v>235485</v>
      </c>
      <c r="AL15" s="45">
        <v>247750</v>
      </c>
      <c r="AM15" s="48">
        <v>239296</v>
      </c>
      <c r="AN15" s="46">
        <v>239296</v>
      </c>
      <c r="AO15" s="43"/>
      <c r="AP15" s="44">
        <v>263461</v>
      </c>
      <c r="AQ15" s="45">
        <v>287438</v>
      </c>
      <c r="AR15" s="48">
        <v>273604</v>
      </c>
      <c r="AS15" s="46">
        <v>273604</v>
      </c>
      <c r="AT15" s="1"/>
      <c r="AU15" s="1"/>
      <c r="AV15" s="1"/>
      <c r="AW15" s="1"/>
      <c r="AX15" s="1"/>
      <c r="AY15" s="1"/>
      <c r="AZ15" s="1"/>
      <c r="BA15" s="1"/>
      <c r="BB15" s="1"/>
    </row>
    <row r="16" spans="1:54" ht="12" customHeight="1" x14ac:dyDescent="0.2">
      <c r="A16" s="58" t="s">
        <v>100</v>
      </c>
      <c r="B16" s="132">
        <v>29913</v>
      </c>
      <c r="C16" s="41"/>
      <c r="D16" s="109">
        <v>50311</v>
      </c>
      <c r="E16" s="41"/>
      <c r="F16" s="46">
        <v>106192</v>
      </c>
      <c r="G16" s="41"/>
      <c r="H16" s="39">
        <v>154520</v>
      </c>
      <c r="I16" s="41"/>
      <c r="J16" s="39">
        <v>193622</v>
      </c>
      <c r="K16" s="41"/>
      <c r="L16" s="39">
        <v>249961</v>
      </c>
      <c r="M16" s="41"/>
      <c r="N16" s="39">
        <v>262104</v>
      </c>
      <c r="O16" s="41"/>
      <c r="P16" s="39">
        <v>261228</v>
      </c>
      <c r="Q16" s="41"/>
      <c r="R16" s="39">
        <v>280022</v>
      </c>
      <c r="S16" s="41"/>
      <c r="T16" s="39">
        <v>352221</v>
      </c>
      <c r="U16" s="41"/>
      <c r="V16" s="39">
        <v>467511</v>
      </c>
      <c r="W16" s="42"/>
      <c r="X16" s="43">
        <v>495097</v>
      </c>
      <c r="Y16" s="42">
        <v>490605</v>
      </c>
      <c r="Z16" s="42">
        <v>497182</v>
      </c>
      <c r="AA16" s="40">
        <v>493163</v>
      </c>
      <c r="AB16" s="46">
        <v>493163</v>
      </c>
      <c r="AC16" s="42"/>
      <c r="AD16" s="43">
        <v>495175</v>
      </c>
      <c r="AE16" s="42">
        <v>505278</v>
      </c>
      <c r="AF16" s="42">
        <v>513148</v>
      </c>
      <c r="AG16" s="40">
        <v>511947</v>
      </c>
      <c r="AH16" s="46">
        <v>511947</v>
      </c>
      <c r="AI16" s="42"/>
      <c r="AJ16" s="43">
        <v>511890</v>
      </c>
      <c r="AK16" s="42">
        <v>507299</v>
      </c>
      <c r="AL16" s="42">
        <v>501115</v>
      </c>
      <c r="AM16" s="40">
        <v>483664</v>
      </c>
      <c r="AN16" s="46">
        <v>483664</v>
      </c>
      <c r="AO16" s="43"/>
      <c r="AP16" s="43">
        <v>486284</v>
      </c>
      <c r="AQ16" s="42">
        <v>495107</v>
      </c>
      <c r="AR16" s="40">
        <v>498324</v>
      </c>
      <c r="AS16" s="46">
        <v>498324</v>
      </c>
      <c r="AT16" s="1"/>
      <c r="AU16" s="1"/>
      <c r="AV16" s="1"/>
      <c r="AW16" s="1"/>
      <c r="AX16" s="1"/>
      <c r="AY16" s="1"/>
      <c r="AZ16" s="1"/>
      <c r="BA16" s="1"/>
      <c r="BB16" s="1"/>
    </row>
    <row r="17" spans="1:54" ht="12" customHeight="1" x14ac:dyDescent="0.2">
      <c r="A17" s="58" t="s">
        <v>101</v>
      </c>
      <c r="B17" s="132">
        <v>1916</v>
      </c>
      <c r="C17" s="41"/>
      <c r="D17" s="109">
        <v>2417</v>
      </c>
      <c r="E17" s="41"/>
      <c r="F17" s="46">
        <v>3841</v>
      </c>
      <c r="G17" s="41"/>
      <c r="H17" s="39">
        <v>5380</v>
      </c>
      <c r="I17" s="41"/>
      <c r="J17" s="39">
        <v>6754</v>
      </c>
      <c r="K17" s="41"/>
      <c r="L17" s="39">
        <v>6426</v>
      </c>
      <c r="M17" s="41"/>
      <c r="N17" s="39">
        <v>6046</v>
      </c>
      <c r="O17" s="41"/>
      <c r="P17" s="39">
        <v>5186</v>
      </c>
      <c r="Q17" s="41"/>
      <c r="R17" s="39">
        <v>9071</v>
      </c>
      <c r="S17" s="41"/>
      <c r="T17" s="39">
        <v>14016</v>
      </c>
      <c r="U17" s="41"/>
      <c r="V17" s="39">
        <v>22109</v>
      </c>
      <c r="W17" s="42"/>
      <c r="X17" s="43">
        <v>23332</v>
      </c>
      <c r="Y17" s="42">
        <v>27148</v>
      </c>
      <c r="Z17" s="42">
        <v>31850</v>
      </c>
      <c r="AA17" s="40">
        <v>35212</v>
      </c>
      <c r="AB17" s="46">
        <v>35212</v>
      </c>
      <c r="AC17" s="42"/>
      <c r="AD17" s="43">
        <v>39018</v>
      </c>
      <c r="AE17" s="42">
        <v>42856</v>
      </c>
      <c r="AF17" s="42">
        <v>47711</v>
      </c>
      <c r="AG17" s="40">
        <v>48470</v>
      </c>
      <c r="AH17" s="46">
        <v>48470</v>
      </c>
      <c r="AI17" s="42"/>
      <c r="AJ17" s="43">
        <v>50312</v>
      </c>
      <c r="AK17" s="42">
        <v>52040</v>
      </c>
      <c r="AL17" s="42">
        <v>56279</v>
      </c>
      <c r="AM17" s="40">
        <v>56199</v>
      </c>
      <c r="AN17" s="46">
        <v>56199</v>
      </c>
      <c r="AO17" s="43"/>
      <c r="AP17" s="43">
        <v>59046</v>
      </c>
      <c r="AQ17" s="42">
        <v>62176</v>
      </c>
      <c r="AR17" s="40">
        <v>64882</v>
      </c>
      <c r="AS17" s="46">
        <v>64882</v>
      </c>
      <c r="AT17" s="1"/>
      <c r="AU17" s="1"/>
      <c r="AV17" s="1"/>
      <c r="AW17" s="1"/>
      <c r="AX17" s="1"/>
      <c r="AY17" s="1"/>
      <c r="AZ17" s="1"/>
      <c r="BA17" s="1"/>
      <c r="BB17" s="1"/>
    </row>
    <row r="18" spans="1:54" ht="12" customHeight="1" x14ac:dyDescent="0.2">
      <c r="A18" s="58" t="s">
        <v>102</v>
      </c>
      <c r="B18" s="132">
        <v>317</v>
      </c>
      <c r="C18" s="41"/>
      <c r="D18" s="109">
        <v>435</v>
      </c>
      <c r="E18" s="41"/>
      <c r="F18" s="46">
        <v>0</v>
      </c>
      <c r="G18" s="41"/>
      <c r="H18" s="39">
        <v>2956</v>
      </c>
      <c r="I18" s="41"/>
      <c r="J18" s="39">
        <v>7035</v>
      </c>
      <c r="K18" s="41"/>
      <c r="L18" s="39">
        <v>7277</v>
      </c>
      <c r="M18" s="41"/>
      <c r="N18" s="39">
        <v>6522</v>
      </c>
      <c r="O18" s="41"/>
      <c r="P18" s="39">
        <v>327</v>
      </c>
      <c r="Q18" s="41"/>
      <c r="R18" s="39">
        <v>581</v>
      </c>
      <c r="S18" s="41"/>
      <c r="T18" s="39">
        <v>8762</v>
      </c>
      <c r="U18" s="41"/>
      <c r="V18" s="39">
        <v>17172</v>
      </c>
      <c r="W18" s="42"/>
      <c r="X18" s="43">
        <v>19016</v>
      </c>
      <c r="Y18" s="42">
        <v>20772</v>
      </c>
      <c r="Z18" s="42">
        <v>21560</v>
      </c>
      <c r="AA18" s="40">
        <v>26093</v>
      </c>
      <c r="AB18" s="46">
        <v>26093</v>
      </c>
      <c r="AC18" s="42"/>
      <c r="AD18" s="43">
        <v>41556</v>
      </c>
      <c r="AE18" s="42">
        <v>18344</v>
      </c>
      <c r="AF18" s="42">
        <v>34248</v>
      </c>
      <c r="AG18" s="40">
        <v>48004</v>
      </c>
      <c r="AH18" s="46">
        <v>48004</v>
      </c>
      <c r="AI18" s="42"/>
      <c r="AJ18" s="43">
        <v>78748</v>
      </c>
      <c r="AK18" s="42">
        <v>66022</v>
      </c>
      <c r="AL18" s="42">
        <v>66753</v>
      </c>
      <c r="AM18" s="40">
        <v>67087</v>
      </c>
      <c r="AN18" s="46">
        <v>67087</v>
      </c>
      <c r="AO18" s="43"/>
      <c r="AP18" s="43">
        <v>68364</v>
      </c>
      <c r="AQ18" s="42">
        <v>59336</v>
      </c>
      <c r="AR18" s="40">
        <v>57885</v>
      </c>
      <c r="AS18" s="46">
        <v>57885</v>
      </c>
      <c r="AT18" s="1"/>
      <c r="AU18" s="1"/>
      <c r="AV18" s="1"/>
      <c r="AW18" s="1"/>
      <c r="AX18" s="1"/>
      <c r="AY18" s="1"/>
      <c r="AZ18" s="1"/>
      <c r="BA18" s="1"/>
      <c r="BB18" s="1"/>
    </row>
    <row r="19" spans="1:54" ht="12" customHeight="1" x14ac:dyDescent="0.2">
      <c r="A19" s="58" t="s">
        <v>103</v>
      </c>
      <c r="B19" s="132">
        <v>1556</v>
      </c>
      <c r="C19" s="41"/>
      <c r="D19" s="109">
        <v>0</v>
      </c>
      <c r="E19" s="41"/>
      <c r="F19" s="46">
        <v>0</v>
      </c>
      <c r="G19" s="41"/>
      <c r="H19" s="39">
        <v>0</v>
      </c>
      <c r="I19" s="41"/>
      <c r="J19" s="39">
        <v>0</v>
      </c>
      <c r="K19" s="41"/>
      <c r="L19" s="39">
        <v>0</v>
      </c>
      <c r="M19" s="41"/>
      <c r="N19" s="39">
        <v>4168</v>
      </c>
      <c r="O19" s="41"/>
      <c r="P19" s="39">
        <v>140429</v>
      </c>
      <c r="Q19" s="41"/>
      <c r="R19" s="39">
        <v>140893</v>
      </c>
      <c r="S19" s="41"/>
      <c r="T19" s="39">
        <v>317187</v>
      </c>
      <c r="U19" s="41"/>
      <c r="V19" s="39">
        <v>400629</v>
      </c>
      <c r="W19" s="42"/>
      <c r="X19" s="43">
        <v>408767</v>
      </c>
      <c r="Y19" s="42">
        <v>399102</v>
      </c>
      <c r="Z19" s="42">
        <v>474736</v>
      </c>
      <c r="AA19" s="40">
        <v>466005</v>
      </c>
      <c r="AB19" s="46">
        <v>466005</v>
      </c>
      <c r="AC19" s="42"/>
      <c r="AD19" s="43">
        <v>470819</v>
      </c>
      <c r="AE19" s="42">
        <v>528895</v>
      </c>
      <c r="AF19" s="42">
        <v>516013</v>
      </c>
      <c r="AG19" s="40">
        <v>514963</v>
      </c>
      <c r="AH19" s="46">
        <v>514963</v>
      </c>
      <c r="AI19" s="42"/>
      <c r="AJ19" s="43">
        <v>525806</v>
      </c>
      <c r="AK19" s="42">
        <v>531199</v>
      </c>
      <c r="AL19" s="42">
        <v>542369</v>
      </c>
      <c r="AM19" s="40">
        <v>520843</v>
      </c>
      <c r="AN19" s="46">
        <v>520843</v>
      </c>
      <c r="AO19" s="43"/>
      <c r="AP19" s="43">
        <v>547109</v>
      </c>
      <c r="AQ19" s="42">
        <v>727577</v>
      </c>
      <c r="AR19" s="40">
        <v>720734</v>
      </c>
      <c r="AS19" s="46">
        <v>720734</v>
      </c>
      <c r="AT19" s="1"/>
      <c r="AU19" s="1"/>
      <c r="AV19" s="1"/>
      <c r="AW19" s="1"/>
      <c r="AX19" s="1"/>
      <c r="AY19" s="1"/>
      <c r="AZ19" s="1"/>
      <c r="BA19" s="1"/>
      <c r="BB19" s="1"/>
    </row>
    <row r="20" spans="1:54" ht="12" customHeight="1" x14ac:dyDescent="0.2">
      <c r="A20" s="58" t="s">
        <v>104</v>
      </c>
      <c r="B20" s="148">
        <v>0</v>
      </c>
      <c r="C20" s="121"/>
      <c r="D20" s="149">
        <v>1417</v>
      </c>
      <c r="E20" s="121"/>
      <c r="F20" s="150">
        <v>1277</v>
      </c>
      <c r="G20" s="121"/>
      <c r="H20" s="151">
        <v>0</v>
      </c>
      <c r="I20" s="121"/>
      <c r="J20" s="151">
        <v>0</v>
      </c>
      <c r="K20" s="121"/>
      <c r="L20" s="151">
        <v>0</v>
      </c>
      <c r="M20" s="121"/>
      <c r="N20" s="151">
        <v>1042</v>
      </c>
      <c r="O20" s="121"/>
      <c r="P20" s="151">
        <v>40271</v>
      </c>
      <c r="Q20" s="121"/>
      <c r="R20" s="151">
        <v>30337</v>
      </c>
      <c r="S20" s="121"/>
      <c r="T20" s="151">
        <v>110214</v>
      </c>
      <c r="U20" s="121"/>
      <c r="V20" s="151">
        <v>151063</v>
      </c>
      <c r="W20" s="152"/>
      <c r="X20" s="153">
        <v>155471</v>
      </c>
      <c r="Y20" s="152">
        <v>141589</v>
      </c>
      <c r="Z20" s="152">
        <v>232100</v>
      </c>
      <c r="AA20" s="154">
        <v>216970</v>
      </c>
      <c r="AB20" s="150">
        <v>216970</v>
      </c>
      <c r="AC20" s="152"/>
      <c r="AD20" s="153">
        <v>209387</v>
      </c>
      <c r="AE20" s="152">
        <v>292591</v>
      </c>
      <c r="AF20" s="152">
        <v>280133</v>
      </c>
      <c r="AG20" s="154">
        <v>275924</v>
      </c>
      <c r="AH20" s="39">
        <v>275924</v>
      </c>
      <c r="AI20" s="152"/>
      <c r="AJ20" s="153">
        <v>268678</v>
      </c>
      <c r="AK20" s="152">
        <v>258657</v>
      </c>
      <c r="AL20" s="152">
        <v>250593</v>
      </c>
      <c r="AM20" s="154">
        <v>230201</v>
      </c>
      <c r="AN20" s="150">
        <v>230201</v>
      </c>
      <c r="AO20" s="153"/>
      <c r="AP20" s="153">
        <v>218257</v>
      </c>
      <c r="AQ20" s="152">
        <v>290242</v>
      </c>
      <c r="AR20" s="154">
        <v>273831</v>
      </c>
      <c r="AS20" s="150">
        <v>273831</v>
      </c>
      <c r="AT20" s="1"/>
      <c r="AU20" s="1"/>
      <c r="AV20" s="1"/>
      <c r="AW20" s="1"/>
      <c r="AX20" s="1"/>
      <c r="AY20" s="1"/>
      <c r="AZ20" s="1"/>
      <c r="BA20" s="1"/>
      <c r="BB20" s="1"/>
    </row>
    <row r="21" spans="1:54" ht="12" customHeight="1" x14ac:dyDescent="0.2">
      <c r="A21" s="58" t="s">
        <v>105</v>
      </c>
      <c r="B21" s="155">
        <v>1691</v>
      </c>
      <c r="C21" s="41"/>
      <c r="D21" s="112">
        <v>2249</v>
      </c>
      <c r="E21" s="41"/>
      <c r="F21" s="54">
        <v>4748</v>
      </c>
      <c r="G21" s="41"/>
      <c r="H21" s="50">
        <v>9022</v>
      </c>
      <c r="I21" s="41"/>
      <c r="J21" s="50">
        <v>5275</v>
      </c>
      <c r="K21" s="41"/>
      <c r="L21" s="50">
        <v>11223</v>
      </c>
      <c r="M21" s="41"/>
      <c r="N21" s="50">
        <v>3727</v>
      </c>
      <c r="O21" s="41"/>
      <c r="P21" s="50">
        <v>29390</v>
      </c>
      <c r="Q21" s="41"/>
      <c r="R21" s="50">
        <f>29184+11248</f>
        <v>40432</v>
      </c>
      <c r="S21" s="41"/>
      <c r="T21" s="50">
        <v>28644</v>
      </c>
      <c r="U21" s="41"/>
      <c r="V21" s="50">
        <v>25213</v>
      </c>
      <c r="W21" s="42"/>
      <c r="X21" s="52">
        <v>24621</v>
      </c>
      <c r="Y21" s="51">
        <v>25921</v>
      </c>
      <c r="Z21" s="51">
        <v>24905</v>
      </c>
      <c r="AA21" s="53">
        <v>25658</v>
      </c>
      <c r="AB21" s="46">
        <v>25658</v>
      </c>
      <c r="AC21" s="42"/>
      <c r="AD21" s="52">
        <v>25163</v>
      </c>
      <c r="AE21" s="51">
        <v>34007</v>
      </c>
      <c r="AF21" s="51">
        <v>29860</v>
      </c>
      <c r="AG21" s="53">
        <v>34560</v>
      </c>
      <c r="AH21" s="46">
        <v>34560</v>
      </c>
      <c r="AI21" s="42"/>
      <c r="AJ21" s="43">
        <v>26772</v>
      </c>
      <c r="AK21" s="42">
        <v>28238</v>
      </c>
      <c r="AL21" s="42">
        <v>44994</v>
      </c>
      <c r="AM21" s="40">
        <v>54927</v>
      </c>
      <c r="AN21" s="46">
        <v>54927</v>
      </c>
      <c r="AO21" s="43"/>
      <c r="AP21" s="43">
        <v>58598</v>
      </c>
      <c r="AQ21" s="42">
        <v>50295</v>
      </c>
      <c r="AR21" s="40">
        <v>32022</v>
      </c>
      <c r="AS21" s="46">
        <v>32022</v>
      </c>
      <c r="AT21" s="1"/>
      <c r="AU21" s="1"/>
      <c r="AV21" s="1"/>
      <c r="AW21" s="1"/>
      <c r="AX21" s="1"/>
      <c r="AY21" s="1"/>
      <c r="AZ21" s="1"/>
      <c r="BA21" s="1"/>
      <c r="BB21" s="1"/>
    </row>
    <row r="22" spans="1:54" ht="12" customHeight="1" x14ac:dyDescent="0.2">
      <c r="A22" s="58" t="s">
        <v>106</v>
      </c>
      <c r="B22" s="156">
        <f>SUM(B15:B21)</f>
        <v>65986</v>
      </c>
      <c r="C22" s="26"/>
      <c r="D22" s="37">
        <f>SUM(D15:D21)</f>
        <v>171392</v>
      </c>
      <c r="E22" s="26"/>
      <c r="F22" s="64">
        <f>SUM(F15:F21)</f>
        <v>234853</v>
      </c>
      <c r="G22" s="26"/>
      <c r="H22" s="63">
        <f>SUM(H15:H21)</f>
        <v>315952</v>
      </c>
      <c r="I22" s="26"/>
      <c r="J22" s="63">
        <f>SUM(J15:J21)</f>
        <v>369549</v>
      </c>
      <c r="K22" s="26"/>
      <c r="L22" s="63">
        <f>SUM(L15:L21)</f>
        <v>477889</v>
      </c>
      <c r="M22" s="26"/>
      <c r="N22" s="63">
        <f>SUM(N15:N21)</f>
        <v>555900</v>
      </c>
      <c r="O22" s="26"/>
      <c r="P22" s="63">
        <f>SUM(P15:P21)</f>
        <v>592429</v>
      </c>
      <c r="Q22" s="26"/>
      <c r="R22" s="63">
        <f>SUM(R15:R21)</f>
        <v>601567</v>
      </c>
      <c r="S22" s="26"/>
      <c r="T22" s="63">
        <f>SUM(T15:T21)</f>
        <v>988985</v>
      </c>
      <c r="U22" s="26"/>
      <c r="V22" s="63">
        <v>1299795</v>
      </c>
      <c r="W22" s="137"/>
      <c r="X22" s="157">
        <v>1343673</v>
      </c>
      <c r="Y22" s="158">
        <v>1302531</v>
      </c>
      <c r="Z22" s="158">
        <v>1486541</v>
      </c>
      <c r="AA22" s="158">
        <v>1463869</v>
      </c>
      <c r="AB22" s="159">
        <v>1463869</v>
      </c>
      <c r="AC22" s="137"/>
      <c r="AD22" s="157">
        <v>1456315</v>
      </c>
      <c r="AE22" s="158">
        <v>1663946</v>
      </c>
      <c r="AF22" s="158">
        <v>1637907</v>
      </c>
      <c r="AG22" s="158">
        <v>1679869</v>
      </c>
      <c r="AH22" s="159">
        <v>1679869</v>
      </c>
      <c r="AI22" s="137"/>
      <c r="AJ22" s="160">
        <v>1696094</v>
      </c>
      <c r="AK22" s="161">
        <v>1678940</v>
      </c>
      <c r="AL22" s="161">
        <v>1709853</v>
      </c>
      <c r="AM22" s="162">
        <v>1652217</v>
      </c>
      <c r="AN22" s="163">
        <v>1652217</v>
      </c>
      <c r="AO22" s="138"/>
      <c r="AP22" s="160">
        <v>1701119</v>
      </c>
      <c r="AQ22" s="161">
        <v>1972171</v>
      </c>
      <c r="AR22" s="162">
        <v>1921282</v>
      </c>
      <c r="AS22" s="163">
        <v>1921282</v>
      </c>
      <c r="AT22" s="1"/>
      <c r="AU22" s="1"/>
      <c r="AV22" s="1"/>
      <c r="AW22" s="1"/>
      <c r="AX22" s="1"/>
      <c r="AY22" s="1"/>
      <c r="AZ22" s="1"/>
      <c r="BA22" s="1"/>
      <c r="BB22" s="1"/>
    </row>
    <row r="23" spans="1:54" ht="12" customHeight="1" x14ac:dyDescent="0.2">
      <c r="A23" s="119" t="s">
        <v>107</v>
      </c>
      <c r="B23" s="55"/>
      <c r="C23" s="748"/>
      <c r="D23" s="147"/>
      <c r="E23" s="41"/>
      <c r="F23" s="56"/>
      <c r="G23" s="41"/>
      <c r="H23" s="55"/>
      <c r="I23" s="41"/>
      <c r="J23" s="55"/>
      <c r="K23" s="41"/>
      <c r="L23" s="55"/>
      <c r="M23" s="41"/>
      <c r="N23" s="55"/>
      <c r="O23" s="41"/>
      <c r="P23" s="55"/>
      <c r="Q23" s="41"/>
      <c r="R23" s="55"/>
      <c r="S23" s="41"/>
      <c r="T23" s="55"/>
      <c r="U23" s="41"/>
      <c r="V23" s="55"/>
      <c r="W23" s="125"/>
      <c r="X23" s="131"/>
      <c r="Y23" s="125"/>
      <c r="Z23" s="125"/>
      <c r="AA23" s="134"/>
      <c r="AB23" s="135"/>
      <c r="AC23" s="125"/>
      <c r="AD23" s="131"/>
      <c r="AE23" s="125"/>
      <c r="AF23" s="125"/>
      <c r="AG23" s="134"/>
      <c r="AH23" s="135"/>
      <c r="AI23" s="125"/>
      <c r="AJ23" s="126"/>
      <c r="AK23" s="127"/>
      <c r="AL23" s="127"/>
      <c r="AM23" s="129"/>
      <c r="AN23" s="135"/>
      <c r="AO23" s="131"/>
      <c r="AP23" s="126"/>
      <c r="AQ23" s="127"/>
      <c r="AR23" s="129"/>
      <c r="AS23" s="135"/>
      <c r="AT23" s="1"/>
      <c r="AU23" s="1"/>
      <c r="AV23" s="1"/>
      <c r="AW23" s="1"/>
      <c r="AX23" s="1"/>
      <c r="AY23" s="1"/>
      <c r="AZ23" s="1"/>
      <c r="BA23" s="1"/>
      <c r="BB23" s="1"/>
    </row>
    <row r="24" spans="1:54" ht="12" customHeight="1" x14ac:dyDescent="0.2">
      <c r="A24" s="58" t="s">
        <v>108</v>
      </c>
      <c r="B24" s="39"/>
      <c r="C24" s="748"/>
      <c r="D24" s="109"/>
      <c r="E24" s="41"/>
      <c r="F24" s="46"/>
      <c r="G24" s="41"/>
      <c r="H24" s="39"/>
      <c r="I24" s="41"/>
      <c r="J24" s="39"/>
      <c r="K24" s="41"/>
      <c r="L24" s="39"/>
      <c r="M24" s="41"/>
      <c r="N24" s="39"/>
      <c r="O24" s="41"/>
      <c r="P24" s="39"/>
      <c r="Q24" s="41"/>
      <c r="R24" s="39"/>
      <c r="S24" s="41"/>
      <c r="T24" s="39"/>
      <c r="U24" s="41"/>
      <c r="V24" s="39"/>
      <c r="W24" s="42"/>
      <c r="X24" s="43"/>
      <c r="Y24" s="42"/>
      <c r="Z24" s="42"/>
      <c r="AA24" s="40"/>
      <c r="AB24" s="46"/>
      <c r="AC24" s="42"/>
      <c r="AD24" s="43"/>
      <c r="AE24" s="42"/>
      <c r="AF24" s="42"/>
      <c r="AG24" s="40"/>
      <c r="AH24" s="46"/>
      <c r="AI24" s="42"/>
      <c r="AJ24" s="43"/>
      <c r="AK24" s="42"/>
      <c r="AL24" s="42"/>
      <c r="AM24" s="40"/>
      <c r="AN24" s="46"/>
      <c r="AO24" s="43"/>
      <c r="AP24" s="43"/>
      <c r="AQ24" s="42"/>
      <c r="AR24" s="40"/>
      <c r="AS24" s="46"/>
      <c r="AT24" s="1"/>
      <c r="AU24" s="1"/>
      <c r="AV24" s="1"/>
      <c r="AW24" s="1"/>
      <c r="AX24" s="1"/>
      <c r="AY24" s="1"/>
      <c r="AZ24" s="1"/>
      <c r="BA24" s="1"/>
      <c r="BB24" s="1"/>
    </row>
    <row r="25" spans="1:54" ht="12" customHeight="1" x14ac:dyDescent="0.2">
      <c r="A25" s="136" t="s">
        <v>109</v>
      </c>
      <c r="B25" s="139">
        <f>1628+2889</f>
        <v>4517</v>
      </c>
      <c r="C25" s="749"/>
      <c r="D25" s="141">
        <v>6240</v>
      </c>
      <c r="E25" s="749"/>
      <c r="F25" s="141">
        <v>9445</v>
      </c>
      <c r="G25" s="749"/>
      <c r="H25" s="141">
        <v>8486</v>
      </c>
      <c r="I25" s="749"/>
      <c r="J25" s="141">
        <v>11347</v>
      </c>
      <c r="K25" s="749"/>
      <c r="L25" s="141">
        <v>16664</v>
      </c>
      <c r="M25" s="749"/>
      <c r="N25" s="141">
        <v>15998</v>
      </c>
      <c r="O25" s="749"/>
      <c r="P25" s="141">
        <v>25931</v>
      </c>
      <c r="Q25" s="749"/>
      <c r="R25" s="141">
        <v>22597</v>
      </c>
      <c r="S25" s="749"/>
      <c r="T25" s="141">
        <v>52770</v>
      </c>
      <c r="U25" s="749"/>
      <c r="V25" s="141">
        <v>65875</v>
      </c>
      <c r="W25" s="137"/>
      <c r="X25" s="138">
        <v>65768</v>
      </c>
      <c r="Y25" s="137">
        <v>73748</v>
      </c>
      <c r="Z25" s="137">
        <v>72068</v>
      </c>
      <c r="AA25" s="140">
        <v>86682</v>
      </c>
      <c r="AB25" s="141">
        <v>86682</v>
      </c>
      <c r="AC25" s="137"/>
      <c r="AD25" s="138">
        <v>76858</v>
      </c>
      <c r="AE25" s="137">
        <v>116251</v>
      </c>
      <c r="AF25" s="137">
        <v>110339</v>
      </c>
      <c r="AG25" s="140">
        <v>127386</v>
      </c>
      <c r="AH25" s="141">
        <v>127386</v>
      </c>
      <c r="AI25" s="137"/>
      <c r="AJ25" s="138">
        <v>121119</v>
      </c>
      <c r="AK25" s="137">
        <v>165798</v>
      </c>
      <c r="AL25" s="137">
        <v>147089</v>
      </c>
      <c r="AM25" s="140">
        <v>152436</v>
      </c>
      <c r="AN25" s="141">
        <v>152436</v>
      </c>
      <c r="AO25" s="138"/>
      <c r="AP25" s="138">
        <v>159072</v>
      </c>
      <c r="AQ25" s="137">
        <v>204429</v>
      </c>
      <c r="AR25" s="140">
        <v>167611</v>
      </c>
      <c r="AS25" s="141">
        <v>167611</v>
      </c>
      <c r="AT25" s="1"/>
      <c r="AU25" s="1"/>
      <c r="AV25" s="1"/>
      <c r="AW25" s="1"/>
      <c r="AX25" s="1"/>
      <c r="AY25" s="1"/>
      <c r="AZ25" s="1"/>
      <c r="BA25" s="1"/>
      <c r="BB25" s="1"/>
    </row>
    <row r="26" spans="1:54" ht="12" customHeight="1" x14ac:dyDescent="0.2">
      <c r="A26" s="136" t="s">
        <v>110</v>
      </c>
      <c r="B26" s="39">
        <v>10585</v>
      </c>
      <c r="C26" s="748"/>
      <c r="D26" s="109">
        <v>13716</v>
      </c>
      <c r="E26" s="41"/>
      <c r="F26" s="46">
        <v>22403</v>
      </c>
      <c r="G26" s="41"/>
      <c r="H26" s="39">
        <v>35655</v>
      </c>
      <c r="I26" s="41"/>
      <c r="J26" s="39">
        <v>43724</v>
      </c>
      <c r="K26" s="41"/>
      <c r="L26" s="39">
        <v>65609</v>
      </c>
      <c r="M26" s="41"/>
      <c r="N26" s="39">
        <v>68989</v>
      </c>
      <c r="O26" s="41"/>
      <c r="P26" s="39">
        <v>98402</v>
      </c>
      <c r="Q26" s="41"/>
      <c r="R26" s="39">
        <v>103338</v>
      </c>
      <c r="S26" s="41"/>
      <c r="T26" s="39">
        <v>121177</v>
      </c>
      <c r="U26" s="41"/>
      <c r="V26" s="39">
        <v>172826</v>
      </c>
      <c r="W26" s="42"/>
      <c r="X26" s="43">
        <v>179155</v>
      </c>
      <c r="Y26" s="42">
        <v>200661</v>
      </c>
      <c r="Z26" s="42">
        <v>191757</v>
      </c>
      <c r="AA26" s="40">
        <v>178987</v>
      </c>
      <c r="AB26" s="46">
        <v>178987</v>
      </c>
      <c r="AC26" s="42"/>
      <c r="AD26" s="43">
        <v>169828</v>
      </c>
      <c r="AE26" s="42">
        <v>223932</v>
      </c>
      <c r="AF26" s="42">
        <v>201213</v>
      </c>
      <c r="AG26" s="40">
        <v>175567</v>
      </c>
      <c r="AH26" s="46">
        <v>175567</v>
      </c>
      <c r="AI26" s="42"/>
      <c r="AJ26" s="43">
        <v>186502</v>
      </c>
      <c r="AK26" s="42">
        <v>219707</v>
      </c>
      <c r="AL26" s="42">
        <v>210407</v>
      </c>
      <c r="AM26" s="40">
        <v>186661</v>
      </c>
      <c r="AN26" s="46">
        <v>186661</v>
      </c>
      <c r="AO26" s="43"/>
      <c r="AP26" s="43">
        <v>196017</v>
      </c>
      <c r="AQ26" s="42">
        <v>237564</v>
      </c>
      <c r="AR26" s="40">
        <v>207918</v>
      </c>
      <c r="AS26" s="46">
        <v>207918</v>
      </c>
      <c r="AT26" s="1"/>
      <c r="AU26" s="1"/>
      <c r="AV26" s="1"/>
      <c r="AW26" s="1"/>
      <c r="AX26" s="1"/>
      <c r="AY26" s="1"/>
      <c r="AZ26" s="1"/>
      <c r="BA26" s="1"/>
      <c r="BB26" s="1"/>
    </row>
    <row r="27" spans="1:54" ht="12" customHeight="1" x14ac:dyDescent="0.2">
      <c r="A27" s="136" t="s">
        <v>111</v>
      </c>
      <c r="B27" s="39">
        <v>540</v>
      </c>
      <c r="C27" s="41"/>
      <c r="D27" s="109">
        <v>1924</v>
      </c>
      <c r="E27" s="41"/>
      <c r="F27" s="46">
        <v>746</v>
      </c>
      <c r="G27" s="41"/>
      <c r="H27" s="39">
        <v>1893</v>
      </c>
      <c r="I27" s="41"/>
      <c r="J27" s="39">
        <v>3393</v>
      </c>
      <c r="K27" s="41"/>
      <c r="L27" s="39">
        <v>4138</v>
      </c>
      <c r="M27" s="41"/>
      <c r="N27" s="39">
        <v>8819</v>
      </c>
      <c r="O27" s="41"/>
      <c r="P27" s="39">
        <v>15978</v>
      </c>
      <c r="Q27" s="41"/>
      <c r="R27" s="39">
        <v>18668</v>
      </c>
      <c r="S27" s="41"/>
      <c r="T27" s="39">
        <v>26913</v>
      </c>
      <c r="U27" s="41"/>
      <c r="V27" s="39">
        <v>23407</v>
      </c>
      <c r="W27" s="42"/>
      <c r="X27" s="43">
        <v>23378</v>
      </c>
      <c r="Y27" s="42">
        <v>23593</v>
      </c>
      <c r="Z27" s="42">
        <v>29383</v>
      </c>
      <c r="AA27" s="40">
        <v>25842</v>
      </c>
      <c r="AB27" s="46">
        <v>25842</v>
      </c>
      <c r="AC27" s="42"/>
      <c r="AD27" s="43">
        <v>32295</v>
      </c>
      <c r="AE27" s="42">
        <v>25503</v>
      </c>
      <c r="AF27" s="42">
        <v>32802</v>
      </c>
      <c r="AG27" s="40">
        <v>30372</v>
      </c>
      <c r="AH27" s="46">
        <v>30372</v>
      </c>
      <c r="AI27" s="42"/>
      <c r="AJ27" s="43">
        <v>39239</v>
      </c>
      <c r="AK27" s="42">
        <v>28824</v>
      </c>
      <c r="AL27" s="42">
        <v>34991</v>
      </c>
      <c r="AM27" s="40">
        <v>27697</v>
      </c>
      <c r="AN27" s="46">
        <v>27697</v>
      </c>
      <c r="AO27" s="43"/>
      <c r="AP27" s="43">
        <v>30204</v>
      </c>
      <c r="AQ27" s="42">
        <v>32132</v>
      </c>
      <c r="AR27" s="40">
        <v>34941</v>
      </c>
      <c r="AS27" s="46">
        <v>34941</v>
      </c>
      <c r="AT27" s="1"/>
      <c r="AU27" s="1"/>
      <c r="AV27" s="1"/>
      <c r="AW27" s="1"/>
      <c r="AX27" s="1"/>
      <c r="AY27" s="1"/>
      <c r="AZ27" s="1"/>
      <c r="BA27" s="1"/>
      <c r="BB27" s="1"/>
    </row>
    <row r="28" spans="1:54" ht="12" customHeight="1" x14ac:dyDescent="0.2">
      <c r="A28" s="136" t="s">
        <v>112</v>
      </c>
      <c r="B28" s="39">
        <v>0</v>
      </c>
      <c r="C28" s="41"/>
      <c r="D28" s="109">
        <v>0</v>
      </c>
      <c r="E28" s="41"/>
      <c r="F28" s="46">
        <v>0</v>
      </c>
      <c r="G28" s="41"/>
      <c r="H28" s="39">
        <v>0</v>
      </c>
      <c r="I28" s="41"/>
      <c r="J28" s="39">
        <v>0</v>
      </c>
      <c r="K28" s="41"/>
      <c r="L28" s="39">
        <v>0</v>
      </c>
      <c r="M28" s="41"/>
      <c r="N28" s="39">
        <v>0</v>
      </c>
      <c r="O28" s="41"/>
      <c r="P28" s="39">
        <v>1668</v>
      </c>
      <c r="Q28" s="41"/>
      <c r="R28" s="39">
        <v>1466</v>
      </c>
      <c r="S28" s="41"/>
      <c r="T28" s="39">
        <v>2178</v>
      </c>
      <c r="U28" s="41"/>
      <c r="V28" s="39">
        <v>1043</v>
      </c>
      <c r="W28" s="42"/>
      <c r="X28" s="43">
        <v>1752</v>
      </c>
      <c r="Y28" s="42">
        <v>0</v>
      </c>
      <c r="Z28" s="42">
        <v>0</v>
      </c>
      <c r="AA28" s="40">
        <v>0</v>
      </c>
      <c r="AB28" s="46">
        <v>0</v>
      </c>
      <c r="AC28" s="42"/>
      <c r="AD28" s="43">
        <v>0</v>
      </c>
      <c r="AE28" s="42">
        <v>0</v>
      </c>
      <c r="AF28" s="42">
        <v>0</v>
      </c>
      <c r="AG28" s="40">
        <v>0</v>
      </c>
      <c r="AH28" s="46">
        <v>0</v>
      </c>
      <c r="AI28" s="42"/>
      <c r="AJ28" s="43">
        <v>0</v>
      </c>
      <c r="AK28" s="42">
        <v>0</v>
      </c>
      <c r="AL28" s="42">
        <v>0</v>
      </c>
      <c r="AM28" s="40">
        <v>0</v>
      </c>
      <c r="AN28" s="46">
        <v>0</v>
      </c>
      <c r="AO28" s="43"/>
      <c r="AP28" s="43">
        <v>0</v>
      </c>
      <c r="AQ28" s="42">
        <v>0</v>
      </c>
      <c r="AR28" s="40">
        <v>0</v>
      </c>
      <c r="AS28" s="46">
        <v>0</v>
      </c>
      <c r="AT28" s="1"/>
      <c r="AU28" s="1"/>
      <c r="AV28" s="1"/>
      <c r="AW28" s="1"/>
      <c r="AX28" s="1"/>
      <c r="AY28" s="1"/>
      <c r="AZ28" s="1"/>
      <c r="BA28" s="1"/>
      <c r="BB28" s="1"/>
    </row>
    <row r="29" spans="1:54" ht="12" customHeight="1" x14ac:dyDescent="0.2">
      <c r="A29" s="136" t="s">
        <v>113</v>
      </c>
      <c r="B29" s="39">
        <v>1281</v>
      </c>
      <c r="C29" s="41"/>
      <c r="D29" s="109">
        <v>2482</v>
      </c>
      <c r="E29" s="41"/>
      <c r="F29" s="46">
        <v>3202</v>
      </c>
      <c r="G29" s="41"/>
      <c r="H29" s="39">
        <v>3304</v>
      </c>
      <c r="I29" s="41"/>
      <c r="J29" s="39">
        <v>8349</v>
      </c>
      <c r="K29" s="41"/>
      <c r="L29" s="39">
        <v>5222</v>
      </c>
      <c r="M29" s="41"/>
      <c r="N29" s="39">
        <v>0</v>
      </c>
      <c r="O29" s="41"/>
      <c r="P29" s="39">
        <v>0</v>
      </c>
      <c r="Q29" s="41"/>
      <c r="R29" s="39">
        <v>8750</v>
      </c>
      <c r="S29" s="41"/>
      <c r="T29" s="39">
        <v>37575</v>
      </c>
      <c r="U29" s="41"/>
      <c r="V29" s="39">
        <v>21057</v>
      </c>
      <c r="W29" s="42"/>
      <c r="X29" s="43">
        <v>18001</v>
      </c>
      <c r="Y29" s="42">
        <v>19331</v>
      </c>
      <c r="Z29" s="42">
        <v>19842</v>
      </c>
      <c r="AA29" s="40">
        <v>21717</v>
      </c>
      <c r="AB29" s="46">
        <v>21717</v>
      </c>
      <c r="AC29" s="42"/>
      <c r="AD29" s="43">
        <v>28221</v>
      </c>
      <c r="AE29" s="42">
        <v>46115</v>
      </c>
      <c r="AF29" s="42">
        <v>31216</v>
      </c>
      <c r="AG29" s="40">
        <v>28926</v>
      </c>
      <c r="AH29" s="46">
        <v>28926</v>
      </c>
      <c r="AI29" s="42"/>
      <c r="AJ29" s="43">
        <v>19941</v>
      </c>
      <c r="AK29" s="42">
        <v>35569</v>
      </c>
      <c r="AL29" s="42">
        <v>26214</v>
      </c>
      <c r="AM29" s="40">
        <v>59259</v>
      </c>
      <c r="AN29" s="46">
        <v>59259</v>
      </c>
      <c r="AO29" s="43"/>
      <c r="AP29" s="43">
        <v>39806</v>
      </c>
      <c r="AQ29" s="42">
        <v>46549</v>
      </c>
      <c r="AR29" s="40">
        <v>64516</v>
      </c>
      <c r="AS29" s="46">
        <v>64516</v>
      </c>
      <c r="AT29" s="1"/>
      <c r="AU29" s="1"/>
      <c r="AV29" s="1"/>
      <c r="AW29" s="1"/>
      <c r="AX29" s="1"/>
      <c r="AY29" s="1"/>
      <c r="AZ29" s="1"/>
      <c r="BA29" s="1"/>
      <c r="BB29" s="1"/>
    </row>
    <row r="30" spans="1:54" ht="12" customHeight="1" x14ac:dyDescent="0.2">
      <c r="A30" s="136" t="s">
        <v>114</v>
      </c>
      <c r="B30" s="39">
        <v>0</v>
      </c>
      <c r="C30" s="41"/>
      <c r="D30" s="109">
        <v>0</v>
      </c>
      <c r="E30" s="41"/>
      <c r="F30" s="46">
        <v>0</v>
      </c>
      <c r="G30" s="41"/>
      <c r="H30" s="39">
        <v>0</v>
      </c>
      <c r="I30" s="41"/>
      <c r="J30" s="39">
        <v>0</v>
      </c>
      <c r="K30" s="41"/>
      <c r="L30" s="39">
        <v>0</v>
      </c>
      <c r="M30" s="41"/>
      <c r="N30" s="39">
        <v>0</v>
      </c>
      <c r="O30" s="41"/>
      <c r="P30" s="39">
        <v>0</v>
      </c>
      <c r="Q30" s="41"/>
      <c r="R30" s="39">
        <v>207</v>
      </c>
      <c r="S30" s="41"/>
      <c r="T30" s="39">
        <v>888</v>
      </c>
      <c r="U30" s="41"/>
      <c r="V30" s="39">
        <v>21470</v>
      </c>
      <c r="W30" s="42"/>
      <c r="X30" s="43">
        <v>23889</v>
      </c>
      <c r="Y30" s="42">
        <v>22701</v>
      </c>
      <c r="Z30" s="42">
        <v>24900</v>
      </c>
      <c r="AA30" s="40">
        <v>22635</v>
      </c>
      <c r="AB30" s="46">
        <v>22635</v>
      </c>
      <c r="AC30" s="42"/>
      <c r="AD30" s="43">
        <v>24522</v>
      </c>
      <c r="AE30" s="42">
        <v>24234</v>
      </c>
      <c r="AF30" s="42">
        <v>53900</v>
      </c>
      <c r="AG30" s="40">
        <v>78435</v>
      </c>
      <c r="AH30" s="46">
        <v>78435</v>
      </c>
      <c r="AI30" s="42"/>
      <c r="AJ30" s="43">
        <v>86998</v>
      </c>
      <c r="AK30" s="42">
        <v>89269</v>
      </c>
      <c r="AL30" s="42">
        <v>42922</v>
      </c>
      <c r="AM30" s="40">
        <v>54971</v>
      </c>
      <c r="AN30" s="46">
        <v>54971</v>
      </c>
      <c r="AO30" s="43"/>
      <c r="AP30" s="43">
        <v>53054</v>
      </c>
      <c r="AQ30" s="42">
        <v>46642</v>
      </c>
      <c r="AR30" s="40">
        <v>42866</v>
      </c>
      <c r="AS30" s="46">
        <v>42866</v>
      </c>
      <c r="AT30" s="1"/>
      <c r="AU30" s="1"/>
      <c r="AV30" s="1"/>
      <c r="AW30" s="1"/>
      <c r="AX30" s="1"/>
      <c r="AY30" s="1"/>
      <c r="AZ30" s="1"/>
      <c r="BA30" s="1"/>
      <c r="BB30" s="1"/>
    </row>
    <row r="31" spans="1:54" ht="12" customHeight="1" x14ac:dyDescent="0.2">
      <c r="A31" s="136" t="s">
        <v>115</v>
      </c>
      <c r="B31" s="50">
        <v>0</v>
      </c>
      <c r="C31" s="41"/>
      <c r="D31" s="109">
        <v>0</v>
      </c>
      <c r="E31" s="41"/>
      <c r="F31" s="46">
        <v>0</v>
      </c>
      <c r="G31" s="41"/>
      <c r="H31" s="39">
        <v>0</v>
      </c>
      <c r="I31" s="41"/>
      <c r="J31" s="39">
        <v>0</v>
      </c>
      <c r="K31" s="41"/>
      <c r="L31" s="39">
        <v>0</v>
      </c>
      <c r="M31" s="41"/>
      <c r="N31" s="39">
        <v>0</v>
      </c>
      <c r="O31" s="41"/>
      <c r="P31" s="39">
        <v>0</v>
      </c>
      <c r="Q31" s="41"/>
      <c r="R31" s="39">
        <v>0</v>
      </c>
      <c r="S31" s="41"/>
      <c r="T31" s="39">
        <v>0</v>
      </c>
      <c r="U31" s="41"/>
      <c r="V31" s="39">
        <v>0</v>
      </c>
      <c r="W31" s="42"/>
      <c r="X31" s="52">
        <v>0</v>
      </c>
      <c r="Y31" s="51">
        <v>0</v>
      </c>
      <c r="Z31" s="51">
        <v>0</v>
      </c>
      <c r="AA31" s="53">
        <v>0</v>
      </c>
      <c r="AB31" s="46">
        <v>0</v>
      </c>
      <c r="AC31" s="42"/>
      <c r="AD31" s="52">
        <v>0</v>
      </c>
      <c r="AE31" s="51">
        <v>0</v>
      </c>
      <c r="AF31" s="51">
        <v>0</v>
      </c>
      <c r="AG31" s="53">
        <v>8797</v>
      </c>
      <c r="AH31" s="46">
        <v>8797</v>
      </c>
      <c r="AI31" s="42"/>
      <c r="AJ31" s="43">
        <v>0</v>
      </c>
      <c r="AK31" s="42">
        <v>0</v>
      </c>
      <c r="AL31" s="42">
        <v>0</v>
      </c>
      <c r="AM31" s="40">
        <v>0</v>
      </c>
      <c r="AN31" s="46">
        <v>0</v>
      </c>
      <c r="AO31" s="43"/>
      <c r="AP31" s="43">
        <v>0</v>
      </c>
      <c r="AQ31" s="42">
        <v>0</v>
      </c>
      <c r="AR31" s="40">
        <v>0</v>
      </c>
      <c r="AS31" s="46">
        <v>0</v>
      </c>
      <c r="AT31" s="1"/>
      <c r="AU31" s="1"/>
      <c r="AV31" s="1"/>
      <c r="AW31" s="1"/>
      <c r="AX31" s="1"/>
      <c r="AY31" s="1"/>
      <c r="AZ31" s="1"/>
      <c r="BA31" s="1"/>
      <c r="BB31" s="1"/>
    </row>
    <row r="32" spans="1:54" ht="12" customHeight="1" x14ac:dyDescent="0.2">
      <c r="A32" s="58" t="s">
        <v>116</v>
      </c>
      <c r="B32" s="146">
        <f>SUM(B25:B31)</f>
        <v>16923</v>
      </c>
      <c r="C32" s="41"/>
      <c r="D32" s="147">
        <f>SUM(D25:D31)</f>
        <v>24362</v>
      </c>
      <c r="E32" s="41"/>
      <c r="F32" s="56">
        <f>SUM(F25:F31)</f>
        <v>35796</v>
      </c>
      <c r="G32" s="41"/>
      <c r="H32" s="55">
        <f>SUM(H25:H31)</f>
        <v>49338</v>
      </c>
      <c r="I32" s="41"/>
      <c r="J32" s="55">
        <f>SUM(J25:J31)</f>
        <v>66813</v>
      </c>
      <c r="K32" s="41"/>
      <c r="L32" s="55">
        <f>SUM(L25:L31)</f>
        <v>91633</v>
      </c>
      <c r="M32" s="41"/>
      <c r="N32" s="55">
        <f>SUM(N25:N31)</f>
        <v>93806</v>
      </c>
      <c r="O32" s="41"/>
      <c r="P32" s="55">
        <f>SUM(P25:P31)</f>
        <v>141979</v>
      </c>
      <c r="Q32" s="41"/>
      <c r="R32" s="55">
        <f>SUM(R25:R31)</f>
        <v>155026</v>
      </c>
      <c r="S32" s="41"/>
      <c r="T32" s="55">
        <f>SUM(T25:T31)</f>
        <v>241501</v>
      </c>
      <c r="U32" s="41"/>
      <c r="V32" s="55">
        <f>SUM(V25:V31)</f>
        <v>305678</v>
      </c>
      <c r="W32" s="42"/>
      <c r="X32" s="43">
        <v>311943</v>
      </c>
      <c r="Y32" s="42">
        <v>340034</v>
      </c>
      <c r="Z32" s="42">
        <v>337950</v>
      </c>
      <c r="AA32" s="42">
        <v>335863</v>
      </c>
      <c r="AB32" s="55">
        <v>335863</v>
      </c>
      <c r="AC32" s="42"/>
      <c r="AD32" s="43">
        <v>331724</v>
      </c>
      <c r="AE32" s="42">
        <v>436035</v>
      </c>
      <c r="AF32" s="42">
        <v>429470</v>
      </c>
      <c r="AG32" s="42">
        <v>449483</v>
      </c>
      <c r="AH32" s="55">
        <v>449483</v>
      </c>
      <c r="AI32" s="42"/>
      <c r="AJ32" s="44">
        <v>453799</v>
      </c>
      <c r="AK32" s="45">
        <v>539167</v>
      </c>
      <c r="AL32" s="45">
        <v>461623</v>
      </c>
      <c r="AM32" s="48">
        <v>481024</v>
      </c>
      <c r="AN32" s="56">
        <v>481024</v>
      </c>
      <c r="AO32" s="43"/>
      <c r="AP32" s="44">
        <v>478153</v>
      </c>
      <c r="AQ32" s="45">
        <v>567316</v>
      </c>
      <c r="AR32" s="48">
        <v>517852</v>
      </c>
      <c r="AS32" s="56">
        <v>517852</v>
      </c>
      <c r="AT32" s="1"/>
      <c r="AU32" s="1"/>
      <c r="AV32" s="1"/>
      <c r="AW32" s="1"/>
      <c r="AX32" s="1"/>
      <c r="AY32" s="1"/>
      <c r="AZ32" s="1"/>
      <c r="BA32" s="1"/>
      <c r="BB32" s="1"/>
    </row>
    <row r="33" spans="1:54" ht="12" customHeight="1" x14ac:dyDescent="0.2">
      <c r="A33" s="58" t="s">
        <v>112</v>
      </c>
      <c r="B33" s="132">
        <v>0</v>
      </c>
      <c r="C33" s="41"/>
      <c r="D33" s="109">
        <v>0</v>
      </c>
      <c r="E33" s="41"/>
      <c r="F33" s="46">
        <v>1225</v>
      </c>
      <c r="G33" s="41"/>
      <c r="H33" s="39">
        <v>2656</v>
      </c>
      <c r="I33" s="41"/>
      <c r="J33" s="39">
        <v>1637</v>
      </c>
      <c r="K33" s="41"/>
      <c r="L33" s="39">
        <v>3151</v>
      </c>
      <c r="M33" s="41"/>
      <c r="N33" s="39">
        <v>3794</v>
      </c>
      <c r="O33" s="41"/>
      <c r="P33" s="39">
        <v>18359</v>
      </c>
      <c r="Q33" s="41"/>
      <c r="R33" s="39">
        <v>12246</v>
      </c>
      <c r="S33" s="41"/>
      <c r="T33" s="39">
        <v>30846</v>
      </c>
      <c r="U33" s="41"/>
      <c r="V33" s="39">
        <v>48007</v>
      </c>
      <c r="W33" s="152"/>
      <c r="X33" s="43">
        <v>49970</v>
      </c>
      <c r="Y33" s="42">
        <v>44819</v>
      </c>
      <c r="Z33" s="42">
        <v>72792</v>
      </c>
      <c r="AA33" s="42">
        <v>69430</v>
      </c>
      <c r="AB33" s="39">
        <v>69430</v>
      </c>
      <c r="AC33" s="152"/>
      <c r="AD33" s="43">
        <v>67166</v>
      </c>
      <c r="AE33" s="42">
        <v>69676</v>
      </c>
      <c r="AF33" s="42">
        <v>56047</v>
      </c>
      <c r="AG33" s="42">
        <v>60743</v>
      </c>
      <c r="AH33" s="39">
        <v>60743</v>
      </c>
      <c r="AI33" s="152"/>
      <c r="AJ33" s="43">
        <v>58805</v>
      </c>
      <c r="AK33" s="42">
        <v>57008</v>
      </c>
      <c r="AL33" s="42">
        <v>56089</v>
      </c>
      <c r="AM33" s="40">
        <v>51243</v>
      </c>
      <c r="AN33" s="46">
        <v>51243</v>
      </c>
      <c r="AO33" s="43"/>
      <c r="AP33" s="43">
        <v>49109</v>
      </c>
      <c r="AQ33" s="42">
        <v>46979</v>
      </c>
      <c r="AR33" s="40">
        <v>45656</v>
      </c>
      <c r="AS33" s="46">
        <v>45656</v>
      </c>
      <c r="AT33" s="1"/>
      <c r="AU33" s="1"/>
      <c r="AV33" s="1"/>
      <c r="AW33" s="1"/>
      <c r="AX33" s="1"/>
      <c r="AY33" s="1"/>
      <c r="AZ33" s="1"/>
      <c r="BA33" s="1"/>
      <c r="BB33" s="1"/>
    </row>
    <row r="34" spans="1:54" ht="12" customHeight="1" x14ac:dyDescent="0.2">
      <c r="A34" s="58" t="s">
        <v>117</v>
      </c>
      <c r="B34" s="132">
        <v>0</v>
      </c>
      <c r="C34" s="41"/>
      <c r="D34" s="109">
        <v>0</v>
      </c>
      <c r="E34" s="41"/>
      <c r="F34" s="46">
        <v>0</v>
      </c>
      <c r="G34" s="41"/>
      <c r="H34" s="39">
        <v>0</v>
      </c>
      <c r="I34" s="41"/>
      <c r="J34" s="39">
        <v>0</v>
      </c>
      <c r="K34" s="41"/>
      <c r="L34" s="39">
        <v>0</v>
      </c>
      <c r="M34" s="41"/>
      <c r="N34" s="39">
        <v>0</v>
      </c>
      <c r="O34" s="41"/>
      <c r="P34" s="39">
        <v>0</v>
      </c>
      <c r="Q34" s="41"/>
      <c r="R34" s="39">
        <v>0</v>
      </c>
      <c r="S34" s="41"/>
      <c r="T34" s="39">
        <v>18117</v>
      </c>
      <c r="U34" s="41"/>
      <c r="V34" s="39">
        <v>93841</v>
      </c>
      <c r="W34" s="152"/>
      <c r="X34" s="43">
        <v>107233</v>
      </c>
      <c r="Y34" s="42">
        <v>111972</v>
      </c>
      <c r="Z34" s="42">
        <v>111109</v>
      </c>
      <c r="AA34" s="42">
        <v>110232</v>
      </c>
      <c r="AB34" s="39">
        <v>110232</v>
      </c>
      <c r="AC34" s="152"/>
      <c r="AD34" s="43">
        <v>109363</v>
      </c>
      <c r="AE34" s="42">
        <v>108481</v>
      </c>
      <c r="AF34" s="42">
        <v>107540</v>
      </c>
      <c r="AG34" s="42">
        <v>106606</v>
      </c>
      <c r="AH34" s="39">
        <v>106606</v>
      </c>
      <c r="AI34" s="152"/>
      <c r="AJ34" s="43">
        <v>105679</v>
      </c>
      <c r="AK34" s="42">
        <v>104737</v>
      </c>
      <c r="AL34" s="42">
        <v>103737</v>
      </c>
      <c r="AM34" s="40">
        <v>102743</v>
      </c>
      <c r="AN34" s="46">
        <v>102743</v>
      </c>
      <c r="AO34" s="43"/>
      <c r="AP34" s="43">
        <v>104579</v>
      </c>
      <c r="AQ34" s="42">
        <v>106971</v>
      </c>
      <c r="AR34" s="40">
        <v>111956</v>
      </c>
      <c r="AS34" s="46">
        <v>111956</v>
      </c>
      <c r="AT34" s="1"/>
      <c r="AU34" s="1"/>
      <c r="AV34" s="1"/>
      <c r="AW34" s="1"/>
      <c r="AX34" s="1"/>
      <c r="AY34" s="1"/>
      <c r="AZ34" s="1"/>
      <c r="BA34" s="1"/>
      <c r="BB34" s="1"/>
    </row>
    <row r="35" spans="1:54" ht="12" customHeight="1" x14ac:dyDescent="0.2">
      <c r="A35" s="58" t="s">
        <v>118</v>
      </c>
      <c r="B35" s="132">
        <v>15696</v>
      </c>
      <c r="C35" s="41"/>
      <c r="D35" s="109">
        <v>23046</v>
      </c>
      <c r="E35" s="41"/>
      <c r="F35" s="46">
        <v>21772</v>
      </c>
      <c r="G35" s="41"/>
      <c r="H35" s="39">
        <v>19507</v>
      </c>
      <c r="I35" s="41"/>
      <c r="J35" s="39">
        <v>10465</v>
      </c>
      <c r="K35" s="41"/>
      <c r="L35" s="39">
        <v>0</v>
      </c>
      <c r="M35" s="41"/>
      <c r="N35" s="39">
        <v>0</v>
      </c>
      <c r="O35" s="41"/>
      <c r="P35" s="39">
        <v>229000</v>
      </c>
      <c r="Q35" s="41"/>
      <c r="R35" s="39">
        <v>230000</v>
      </c>
      <c r="S35" s="41"/>
      <c r="T35" s="39">
        <v>410484</v>
      </c>
      <c r="U35" s="41"/>
      <c r="V35" s="39">
        <v>493039</v>
      </c>
      <c r="W35" s="152"/>
      <c r="X35" s="43">
        <v>637316</v>
      </c>
      <c r="Y35" s="42">
        <v>528395</v>
      </c>
      <c r="Z35" s="42">
        <v>676805</v>
      </c>
      <c r="AA35" s="42">
        <v>656794</v>
      </c>
      <c r="AB35" s="39">
        <v>656794</v>
      </c>
      <c r="AC35" s="152"/>
      <c r="AD35" s="43">
        <v>654300</v>
      </c>
      <c r="AE35" s="42">
        <v>829998</v>
      </c>
      <c r="AF35" s="42">
        <v>860237</v>
      </c>
      <c r="AG35" s="42">
        <v>847730</v>
      </c>
      <c r="AH35" s="39">
        <v>847730</v>
      </c>
      <c r="AI35" s="152"/>
      <c r="AJ35" s="43">
        <v>800860</v>
      </c>
      <c r="AK35" s="42">
        <v>664961</v>
      </c>
      <c r="AL35" s="42">
        <v>786401</v>
      </c>
      <c r="AM35" s="40">
        <v>767585</v>
      </c>
      <c r="AN35" s="46">
        <v>767585</v>
      </c>
      <c r="AO35" s="43"/>
      <c r="AP35" s="43">
        <v>823836</v>
      </c>
      <c r="AQ35" s="42">
        <v>1001900</v>
      </c>
      <c r="AR35" s="40">
        <v>1010599</v>
      </c>
      <c r="AS35" s="46">
        <v>1010599</v>
      </c>
      <c r="AT35" s="1"/>
      <c r="AU35" s="1"/>
      <c r="AV35" s="1"/>
      <c r="AW35" s="1"/>
      <c r="AX35" s="1"/>
      <c r="AY35" s="1"/>
      <c r="AZ35" s="1"/>
      <c r="BA35" s="1"/>
      <c r="BB35" s="1"/>
    </row>
    <row r="36" spans="1:54" ht="12" customHeight="1" x14ac:dyDescent="0.2">
      <c r="A36" s="58" t="s">
        <v>119</v>
      </c>
      <c r="B36" s="132">
        <v>0</v>
      </c>
      <c r="C36" s="41"/>
      <c r="D36" s="109">
        <v>0</v>
      </c>
      <c r="E36" s="41"/>
      <c r="F36" s="46">
        <v>0</v>
      </c>
      <c r="G36" s="41"/>
      <c r="H36" s="39">
        <v>1946</v>
      </c>
      <c r="I36" s="41"/>
      <c r="J36" s="39">
        <v>5100</v>
      </c>
      <c r="K36" s="41"/>
      <c r="L36" s="39">
        <v>6991</v>
      </c>
      <c r="M36" s="41"/>
      <c r="N36" s="39">
        <v>8207</v>
      </c>
      <c r="O36" s="41"/>
      <c r="P36" s="39">
        <v>13804</v>
      </c>
      <c r="Q36" s="41"/>
      <c r="R36" s="39">
        <v>14734</v>
      </c>
      <c r="S36" s="41"/>
      <c r="T36" s="39">
        <v>44420</v>
      </c>
      <c r="U36" s="41"/>
      <c r="V36" s="39">
        <v>52073</v>
      </c>
      <c r="W36" s="152"/>
      <c r="X36" s="52">
        <v>62019</v>
      </c>
      <c r="Y36" s="51">
        <v>54424</v>
      </c>
      <c r="Z36" s="51">
        <v>71231</v>
      </c>
      <c r="AA36" s="51">
        <v>60173</v>
      </c>
      <c r="AB36" s="39">
        <v>60173</v>
      </c>
      <c r="AC36" s="152"/>
      <c r="AD36" s="52">
        <v>81325</v>
      </c>
      <c r="AE36" s="51">
        <v>78113</v>
      </c>
      <c r="AF36" s="51">
        <v>57284</v>
      </c>
      <c r="AG36" s="51">
        <v>94683</v>
      </c>
      <c r="AH36" s="39">
        <v>94683</v>
      </c>
      <c r="AI36" s="152"/>
      <c r="AJ36" s="43">
        <v>108607</v>
      </c>
      <c r="AK36" s="42">
        <v>107884</v>
      </c>
      <c r="AL36" s="42">
        <v>120610</v>
      </c>
      <c r="AM36" s="40">
        <v>69524</v>
      </c>
      <c r="AN36" s="46">
        <v>69524</v>
      </c>
      <c r="AO36" s="43"/>
      <c r="AP36" s="43">
        <v>71912</v>
      </c>
      <c r="AQ36" s="42">
        <v>67447</v>
      </c>
      <c r="AR36" s="40">
        <v>53916</v>
      </c>
      <c r="AS36" s="46">
        <v>53916</v>
      </c>
      <c r="AT36" s="1"/>
      <c r="AU36" s="1"/>
      <c r="AV36" s="1"/>
      <c r="AW36" s="1"/>
      <c r="AX36" s="1"/>
      <c r="AY36" s="1"/>
      <c r="AZ36" s="1"/>
      <c r="BA36" s="1"/>
      <c r="BB36" s="1"/>
    </row>
    <row r="37" spans="1:54" ht="12" customHeight="1" x14ac:dyDescent="0.2">
      <c r="A37" s="58" t="s">
        <v>120</v>
      </c>
      <c r="B37" s="146">
        <f>SUM(B32:B36)</f>
        <v>32619</v>
      </c>
      <c r="C37" s="41"/>
      <c r="D37" s="147">
        <f>SUM(D32:D36)</f>
        <v>47408</v>
      </c>
      <c r="E37" s="41"/>
      <c r="F37" s="56">
        <f>SUM(F32:F36)</f>
        <v>58793</v>
      </c>
      <c r="G37" s="41"/>
      <c r="H37" s="55">
        <f>SUM(H32:H36)</f>
        <v>73447</v>
      </c>
      <c r="I37" s="41"/>
      <c r="J37" s="55">
        <f>SUM(J32:J36)</f>
        <v>84015</v>
      </c>
      <c r="K37" s="41"/>
      <c r="L37" s="55">
        <f>SUM(L32:L36)</f>
        <v>101775</v>
      </c>
      <c r="M37" s="41"/>
      <c r="N37" s="55">
        <f>SUM(N32:N36)</f>
        <v>105807</v>
      </c>
      <c r="O37" s="41"/>
      <c r="P37" s="55">
        <f>SUM(P32:P36)</f>
        <v>403142</v>
      </c>
      <c r="Q37" s="41"/>
      <c r="R37" s="55">
        <f>SUM(R32:R36)</f>
        <v>412006</v>
      </c>
      <c r="S37" s="41"/>
      <c r="T37" s="55">
        <f>SUM(T32:T36)</f>
        <v>745368</v>
      </c>
      <c r="U37" s="41"/>
      <c r="V37" s="55">
        <f>SUM(V32:V36)</f>
        <v>992638</v>
      </c>
      <c r="W37" s="152"/>
      <c r="X37" s="52">
        <v>1168481</v>
      </c>
      <c r="Y37" s="51">
        <v>1079644</v>
      </c>
      <c r="Z37" s="51">
        <v>1269887</v>
      </c>
      <c r="AA37" s="51">
        <v>1232492</v>
      </c>
      <c r="AB37" s="57">
        <v>1232492</v>
      </c>
      <c r="AC37" s="152"/>
      <c r="AD37" s="52">
        <v>1243878</v>
      </c>
      <c r="AE37" s="51">
        <v>1522303</v>
      </c>
      <c r="AF37" s="51">
        <v>1510578</v>
      </c>
      <c r="AG37" s="51">
        <v>1559245</v>
      </c>
      <c r="AH37" s="55">
        <v>1559245</v>
      </c>
      <c r="AI37" s="152"/>
      <c r="AJ37" s="44">
        <v>1527750</v>
      </c>
      <c r="AK37" s="45">
        <v>1473757</v>
      </c>
      <c r="AL37" s="45">
        <v>1528460</v>
      </c>
      <c r="AM37" s="48">
        <v>1472119</v>
      </c>
      <c r="AN37" s="56">
        <v>1472119</v>
      </c>
      <c r="AO37" s="43"/>
      <c r="AP37" s="44">
        <v>1527589</v>
      </c>
      <c r="AQ37" s="45">
        <v>1790613</v>
      </c>
      <c r="AR37" s="48">
        <v>1739979</v>
      </c>
      <c r="AS37" s="56">
        <v>1739979</v>
      </c>
      <c r="AT37" s="1"/>
      <c r="AU37" s="1"/>
      <c r="AV37" s="1"/>
      <c r="AW37" s="1"/>
      <c r="AX37" s="1"/>
      <c r="AY37" s="1"/>
      <c r="AZ37" s="1"/>
      <c r="BA37" s="1"/>
      <c r="BB37" s="1"/>
    </row>
    <row r="38" spans="1:54" ht="12" customHeight="1" x14ac:dyDescent="0.2">
      <c r="A38" s="58" t="s">
        <v>121</v>
      </c>
      <c r="B38" s="146"/>
      <c r="C38" s="41"/>
      <c r="D38" s="147"/>
      <c r="E38" s="41"/>
      <c r="F38" s="56"/>
      <c r="G38" s="41"/>
      <c r="H38" s="55"/>
      <c r="I38" s="41"/>
      <c r="J38" s="55"/>
      <c r="K38" s="41"/>
      <c r="L38" s="55"/>
      <c r="M38" s="41"/>
      <c r="N38" s="55"/>
      <c r="O38" s="41"/>
      <c r="P38" s="55"/>
      <c r="Q38" s="41"/>
      <c r="R38" s="55"/>
      <c r="S38" s="41"/>
      <c r="T38" s="55"/>
      <c r="U38" s="41"/>
      <c r="V38" s="55"/>
      <c r="W38" s="164"/>
      <c r="X38" s="43"/>
      <c r="Y38" s="42"/>
      <c r="Z38" s="42"/>
      <c r="AA38" s="40"/>
      <c r="AB38" s="46"/>
      <c r="AC38" s="164"/>
      <c r="AD38" s="43"/>
      <c r="AE38" s="42"/>
      <c r="AF38" s="42"/>
      <c r="AG38" s="42"/>
      <c r="AH38" s="55"/>
      <c r="AI38" s="152"/>
      <c r="AJ38" s="44"/>
      <c r="AK38" s="45"/>
      <c r="AL38" s="165"/>
      <c r="AM38" s="166"/>
      <c r="AN38" s="56"/>
      <c r="AO38" s="43"/>
      <c r="AP38" s="44"/>
      <c r="AQ38" s="165"/>
      <c r="AR38" s="166"/>
      <c r="AS38" s="56"/>
      <c r="AT38" s="1"/>
      <c r="AU38" s="1"/>
      <c r="AV38" s="1"/>
      <c r="AW38" s="1"/>
      <c r="AX38" s="1"/>
      <c r="AY38" s="1"/>
      <c r="AZ38" s="1"/>
      <c r="BA38" s="1"/>
      <c r="BB38" s="1"/>
    </row>
    <row r="39" spans="1:54" ht="12" customHeight="1" x14ac:dyDescent="0.2">
      <c r="A39" s="58" t="s">
        <v>122</v>
      </c>
      <c r="B39" s="155">
        <v>0</v>
      </c>
      <c r="C39" s="41"/>
      <c r="D39" s="112">
        <v>0</v>
      </c>
      <c r="E39" s="41"/>
      <c r="F39" s="54">
        <v>0</v>
      </c>
      <c r="G39" s="41"/>
      <c r="H39" s="50">
        <v>0</v>
      </c>
      <c r="I39" s="41"/>
      <c r="J39" s="50">
        <v>0</v>
      </c>
      <c r="K39" s="41"/>
      <c r="L39" s="50">
        <v>0</v>
      </c>
      <c r="M39" s="41"/>
      <c r="N39" s="50">
        <v>0</v>
      </c>
      <c r="O39" s="41"/>
      <c r="P39" s="50">
        <v>0</v>
      </c>
      <c r="Q39" s="41"/>
      <c r="R39" s="50">
        <v>0</v>
      </c>
      <c r="S39" s="41"/>
      <c r="T39" s="50">
        <v>11160</v>
      </c>
      <c r="U39" s="41"/>
      <c r="V39" s="50">
        <v>57738</v>
      </c>
      <c r="W39" s="152"/>
      <c r="X39" s="43">
        <v>65120</v>
      </c>
      <c r="Y39" s="42">
        <v>64833</v>
      </c>
      <c r="Z39" s="42">
        <v>64871</v>
      </c>
      <c r="AA39" s="40">
        <v>65301</v>
      </c>
      <c r="AB39" s="46">
        <v>65301</v>
      </c>
      <c r="AC39" s="152"/>
      <c r="AD39" s="52">
        <v>64949</v>
      </c>
      <c r="AE39" s="51">
        <v>41824</v>
      </c>
      <c r="AF39" s="51">
        <v>42604</v>
      </c>
      <c r="AG39" s="51">
        <v>45412</v>
      </c>
      <c r="AH39" s="39">
        <v>45412</v>
      </c>
      <c r="AI39" s="152"/>
      <c r="AJ39" s="43">
        <v>83841</v>
      </c>
      <c r="AK39" s="42">
        <v>85478</v>
      </c>
      <c r="AL39" s="42">
        <v>87805</v>
      </c>
      <c r="AM39" s="40">
        <v>86151</v>
      </c>
      <c r="AN39" s="46">
        <v>86151</v>
      </c>
      <c r="AO39" s="43"/>
      <c r="AP39" s="43">
        <v>91426</v>
      </c>
      <c r="AQ39" s="42">
        <v>53371</v>
      </c>
      <c r="AR39" s="40">
        <v>52366</v>
      </c>
      <c r="AS39" s="46">
        <v>52366</v>
      </c>
      <c r="AT39" s="1"/>
      <c r="AU39" s="1"/>
      <c r="AV39" s="1"/>
      <c r="AW39" s="1"/>
      <c r="AX39" s="1"/>
      <c r="AY39" s="1"/>
      <c r="AZ39" s="1"/>
      <c r="BA39" s="1"/>
      <c r="BB39" s="1"/>
    </row>
    <row r="40" spans="1:54" ht="12" customHeight="1" x14ac:dyDescent="0.2">
      <c r="A40" s="58" t="s">
        <v>123</v>
      </c>
      <c r="B40" s="132"/>
      <c r="C40" s="41"/>
      <c r="D40" s="109"/>
      <c r="E40" s="41"/>
      <c r="F40" s="46"/>
      <c r="G40" s="41"/>
      <c r="H40" s="39"/>
      <c r="I40" s="41"/>
      <c r="J40" s="39"/>
      <c r="K40" s="41"/>
      <c r="L40" s="39"/>
      <c r="M40" s="41"/>
      <c r="N40" s="39"/>
      <c r="O40" s="41"/>
      <c r="P40" s="39"/>
      <c r="Q40" s="41"/>
      <c r="R40" s="39"/>
      <c r="S40" s="41"/>
      <c r="T40" s="39"/>
      <c r="U40" s="41"/>
      <c r="V40" s="39"/>
      <c r="W40" s="164"/>
      <c r="X40" s="167"/>
      <c r="Y40" s="168"/>
      <c r="Z40" s="168"/>
      <c r="AA40" s="168"/>
      <c r="AB40" s="128"/>
      <c r="AC40" s="164"/>
      <c r="AD40" s="169"/>
      <c r="AE40" s="164"/>
      <c r="AF40" s="164"/>
      <c r="AG40" s="164"/>
      <c r="AH40" s="128"/>
      <c r="AI40" s="164"/>
      <c r="AJ40" s="167"/>
      <c r="AK40" s="45"/>
      <c r="AL40" s="45"/>
      <c r="AM40" s="48"/>
      <c r="AN40" s="56"/>
      <c r="AO40" s="43"/>
      <c r="AP40" s="44"/>
      <c r="AQ40" s="45"/>
      <c r="AR40" s="48"/>
      <c r="AS40" s="56"/>
      <c r="AT40" s="1"/>
      <c r="AU40" s="1"/>
      <c r="AV40" s="1"/>
      <c r="AW40" s="1"/>
      <c r="AX40" s="1"/>
      <c r="AY40" s="1"/>
      <c r="AZ40" s="1"/>
      <c r="BA40" s="1"/>
      <c r="BB40" s="1"/>
    </row>
    <row r="41" spans="1:54" ht="12" customHeight="1" x14ac:dyDescent="0.2">
      <c r="A41" s="136" t="s">
        <v>124</v>
      </c>
      <c r="B41" s="132">
        <v>0</v>
      </c>
      <c r="C41" s="41"/>
      <c r="D41" s="109">
        <v>0</v>
      </c>
      <c r="E41" s="41"/>
      <c r="F41" s="46">
        <v>0</v>
      </c>
      <c r="G41" s="41"/>
      <c r="H41" s="39">
        <v>0</v>
      </c>
      <c r="I41" s="41"/>
      <c r="J41" s="39">
        <v>0</v>
      </c>
      <c r="K41" s="41"/>
      <c r="L41" s="39">
        <v>0</v>
      </c>
      <c r="M41" s="41"/>
      <c r="N41" s="39">
        <v>0</v>
      </c>
      <c r="O41" s="41"/>
      <c r="P41" s="39">
        <v>0</v>
      </c>
      <c r="Q41" s="41"/>
      <c r="R41" s="39">
        <v>0</v>
      </c>
      <c r="S41" s="41"/>
      <c r="T41" s="39">
        <v>0</v>
      </c>
      <c r="U41" s="41"/>
      <c r="V41" s="39">
        <v>0</v>
      </c>
      <c r="W41" s="152"/>
      <c r="X41" s="43">
        <v>0</v>
      </c>
      <c r="Y41" s="42">
        <v>0</v>
      </c>
      <c r="Z41" s="42">
        <v>0</v>
      </c>
      <c r="AA41" s="42">
        <v>0</v>
      </c>
      <c r="AB41" s="39">
        <v>0</v>
      </c>
      <c r="AC41" s="152"/>
      <c r="AD41" s="43">
        <v>0</v>
      </c>
      <c r="AE41" s="42">
        <v>0</v>
      </c>
      <c r="AF41" s="42">
        <v>0</v>
      </c>
      <c r="AG41" s="42">
        <v>0</v>
      </c>
      <c r="AH41" s="39">
        <v>0</v>
      </c>
      <c r="AI41" s="152"/>
      <c r="AJ41" s="43">
        <v>0</v>
      </c>
      <c r="AK41" s="152">
        <v>0</v>
      </c>
      <c r="AL41" s="42">
        <v>0</v>
      </c>
      <c r="AM41" s="40">
        <v>0</v>
      </c>
      <c r="AN41" s="46">
        <v>0</v>
      </c>
      <c r="AO41" s="43"/>
      <c r="AP41" s="43">
        <v>0</v>
      </c>
      <c r="AQ41" s="42">
        <v>0</v>
      </c>
      <c r="AR41" s="40">
        <v>0</v>
      </c>
      <c r="AS41" s="46">
        <v>0</v>
      </c>
      <c r="AT41" s="1"/>
      <c r="AU41" s="1"/>
      <c r="AV41" s="1"/>
      <c r="AW41" s="1"/>
      <c r="AX41" s="1"/>
      <c r="AY41" s="1"/>
      <c r="AZ41" s="1"/>
      <c r="BA41" s="1"/>
      <c r="BB41" s="1"/>
    </row>
    <row r="42" spans="1:54" ht="12" customHeight="1" x14ac:dyDescent="0.2">
      <c r="A42" s="136" t="s">
        <v>125</v>
      </c>
      <c r="B42" s="132">
        <v>11</v>
      </c>
      <c r="C42" s="41"/>
      <c r="D42" s="109">
        <v>42</v>
      </c>
      <c r="E42" s="41"/>
      <c r="F42" s="46">
        <v>43</v>
      </c>
      <c r="G42" s="41"/>
      <c r="H42" s="39">
        <v>44</v>
      </c>
      <c r="I42" s="41"/>
      <c r="J42" s="39">
        <v>688</v>
      </c>
      <c r="K42" s="41"/>
      <c r="L42" s="39">
        <v>698</v>
      </c>
      <c r="M42" s="41"/>
      <c r="N42" s="39">
        <v>699</v>
      </c>
      <c r="O42" s="41"/>
      <c r="P42" s="39">
        <v>699</v>
      </c>
      <c r="Q42" s="41"/>
      <c r="R42" s="39">
        <v>615</v>
      </c>
      <c r="S42" s="41"/>
      <c r="T42" s="39">
        <v>615</v>
      </c>
      <c r="U42" s="41"/>
      <c r="V42" s="39">
        <v>615</v>
      </c>
      <c r="W42" s="152"/>
      <c r="X42" s="43">
        <v>615</v>
      </c>
      <c r="Y42" s="42">
        <v>615</v>
      </c>
      <c r="Z42" s="42">
        <v>615</v>
      </c>
      <c r="AA42" s="42">
        <v>615</v>
      </c>
      <c r="AB42" s="39">
        <v>615</v>
      </c>
      <c r="AC42" s="152"/>
      <c r="AD42" s="43">
        <v>615</v>
      </c>
      <c r="AE42" s="42">
        <v>615</v>
      </c>
      <c r="AF42" s="42">
        <v>615</v>
      </c>
      <c r="AG42" s="42">
        <v>615</v>
      </c>
      <c r="AH42" s="39">
        <v>615</v>
      </c>
      <c r="AI42" s="152"/>
      <c r="AJ42" s="43">
        <v>615</v>
      </c>
      <c r="AK42" s="42">
        <v>615</v>
      </c>
      <c r="AL42" s="42">
        <v>615</v>
      </c>
      <c r="AM42" s="40">
        <v>615</v>
      </c>
      <c r="AN42" s="46">
        <v>615</v>
      </c>
      <c r="AO42" s="43"/>
      <c r="AP42" s="43">
        <v>615</v>
      </c>
      <c r="AQ42" s="42">
        <v>615</v>
      </c>
      <c r="AR42" s="40">
        <v>615</v>
      </c>
      <c r="AS42" s="46">
        <v>615</v>
      </c>
      <c r="AT42" s="1"/>
      <c r="AU42" s="1"/>
      <c r="AV42" s="1"/>
      <c r="AW42" s="1"/>
      <c r="AX42" s="1"/>
      <c r="AY42" s="1"/>
      <c r="AZ42" s="1"/>
      <c r="BA42" s="1"/>
      <c r="BB42" s="1"/>
    </row>
    <row r="43" spans="1:54" ht="12" customHeight="1" x14ac:dyDescent="0.2">
      <c r="A43" s="170" t="s">
        <v>126</v>
      </c>
      <c r="B43" s="132">
        <v>0</v>
      </c>
      <c r="C43" s="41"/>
      <c r="D43" s="109">
        <v>0</v>
      </c>
      <c r="E43" s="41"/>
      <c r="F43" s="46">
        <v>0</v>
      </c>
      <c r="G43" s="41"/>
      <c r="H43" s="39">
        <v>0</v>
      </c>
      <c r="I43" s="41"/>
      <c r="J43" s="39">
        <v>-29881</v>
      </c>
      <c r="K43" s="41"/>
      <c r="L43" s="39">
        <v>-29637</v>
      </c>
      <c r="M43" s="41"/>
      <c r="N43" s="39">
        <v>-85377</v>
      </c>
      <c r="O43" s="41"/>
      <c r="P43" s="39">
        <v>-378941</v>
      </c>
      <c r="Q43" s="41"/>
      <c r="R43" s="39">
        <v>-398301</v>
      </c>
      <c r="S43" s="41"/>
      <c r="T43" s="39">
        <v>-423101</v>
      </c>
      <c r="U43" s="41"/>
      <c r="V43" s="39">
        <v>-412132</v>
      </c>
      <c r="W43" s="42"/>
      <c r="X43" s="43">
        <v>-547448</v>
      </c>
      <c r="Y43" s="42">
        <v>-546879</v>
      </c>
      <c r="Z43" s="42">
        <v>-550766</v>
      </c>
      <c r="AA43" s="42">
        <v>-548549</v>
      </c>
      <c r="AB43" s="39">
        <v>-548549</v>
      </c>
      <c r="AC43" s="152"/>
      <c r="AD43" s="43">
        <v>-549499</v>
      </c>
      <c r="AE43" s="42">
        <v>-598343</v>
      </c>
      <c r="AF43" s="42">
        <v>-597000</v>
      </c>
      <c r="AG43" s="42">
        <v>-588365</v>
      </c>
      <c r="AH43" s="39">
        <v>-588365</v>
      </c>
      <c r="AI43" s="152"/>
      <c r="AJ43" s="43">
        <v>-627002</v>
      </c>
      <c r="AK43" s="42">
        <v>-638414</v>
      </c>
      <c r="AL43" s="42">
        <v>-675536</v>
      </c>
      <c r="AM43" s="40">
        <v>-685577</v>
      </c>
      <c r="AN43" s="46">
        <v>-685577</v>
      </c>
      <c r="AO43" s="43"/>
      <c r="AP43" s="43">
        <v>-685801</v>
      </c>
      <c r="AQ43" s="42">
        <v>-696499</v>
      </c>
      <c r="AR43" s="40">
        <v>-708140</v>
      </c>
      <c r="AS43" s="46">
        <v>-708140</v>
      </c>
      <c r="AT43" s="1"/>
      <c r="AU43" s="1"/>
      <c r="AV43" s="1"/>
      <c r="AW43" s="1"/>
      <c r="AX43" s="1"/>
      <c r="AY43" s="1"/>
      <c r="AZ43" s="1"/>
      <c r="BA43" s="1"/>
      <c r="BB43" s="1"/>
    </row>
    <row r="44" spans="1:54" ht="12" customHeight="1" x14ac:dyDescent="0.2">
      <c r="A44" s="136" t="s">
        <v>127</v>
      </c>
      <c r="B44" s="132">
        <v>13556</v>
      </c>
      <c r="C44" s="41"/>
      <c r="D44" s="109">
        <v>0</v>
      </c>
      <c r="E44" s="41"/>
      <c r="F44" s="46">
        <v>0</v>
      </c>
      <c r="G44" s="41"/>
      <c r="H44" s="39">
        <v>0</v>
      </c>
      <c r="I44" s="41"/>
      <c r="J44" s="39">
        <v>0</v>
      </c>
      <c r="K44" s="41"/>
      <c r="L44" s="39">
        <v>0</v>
      </c>
      <c r="M44" s="41"/>
      <c r="N44" s="39">
        <v>0</v>
      </c>
      <c r="O44" s="41"/>
      <c r="P44" s="39">
        <v>0</v>
      </c>
      <c r="Q44" s="41"/>
      <c r="R44" s="39">
        <v>0</v>
      </c>
      <c r="S44" s="41"/>
      <c r="T44" s="39">
        <v>0</v>
      </c>
      <c r="U44" s="41"/>
      <c r="V44" s="39">
        <v>0</v>
      </c>
      <c r="W44" s="152"/>
      <c r="X44" s="43">
        <v>0</v>
      </c>
      <c r="Y44" s="42">
        <v>0</v>
      </c>
      <c r="Z44" s="42">
        <v>0</v>
      </c>
      <c r="AA44" s="42">
        <v>0</v>
      </c>
      <c r="AB44" s="39">
        <v>0</v>
      </c>
      <c r="AC44" s="152"/>
      <c r="AD44" s="43">
        <v>0</v>
      </c>
      <c r="AE44" s="42">
        <v>0</v>
      </c>
      <c r="AF44" s="42">
        <v>0</v>
      </c>
      <c r="AG44" s="42">
        <v>0</v>
      </c>
      <c r="AH44" s="39">
        <v>0</v>
      </c>
      <c r="AI44" s="152"/>
      <c r="AJ44" s="43">
        <v>0</v>
      </c>
      <c r="AK44" s="42">
        <v>0</v>
      </c>
      <c r="AL44" s="42">
        <v>0</v>
      </c>
      <c r="AM44" s="40">
        <v>0</v>
      </c>
      <c r="AN44" s="46">
        <v>0</v>
      </c>
      <c r="AO44" s="43"/>
      <c r="AP44" s="43">
        <v>0</v>
      </c>
      <c r="AQ44" s="42">
        <v>0</v>
      </c>
      <c r="AR44" s="40">
        <v>0</v>
      </c>
      <c r="AS44" s="46">
        <v>0</v>
      </c>
      <c r="AT44" s="1"/>
      <c r="AU44" s="1"/>
      <c r="AV44" s="1"/>
      <c r="AW44" s="1"/>
      <c r="AX44" s="1"/>
      <c r="AY44" s="1"/>
      <c r="AZ44" s="1"/>
      <c r="BA44" s="1"/>
      <c r="BB44" s="1"/>
    </row>
    <row r="45" spans="1:54" ht="12" customHeight="1" x14ac:dyDescent="0.2">
      <c r="A45" s="136" t="s">
        <v>128</v>
      </c>
      <c r="B45" s="132">
        <v>57880</v>
      </c>
      <c r="C45" s="41"/>
      <c r="D45" s="109">
        <v>0</v>
      </c>
      <c r="E45" s="41"/>
      <c r="F45" s="46">
        <v>0</v>
      </c>
      <c r="G45" s="41"/>
      <c r="H45" s="39">
        <v>0</v>
      </c>
      <c r="I45" s="41"/>
      <c r="J45" s="39">
        <v>0</v>
      </c>
      <c r="K45" s="41"/>
      <c r="L45" s="39">
        <v>0</v>
      </c>
      <c r="M45" s="41"/>
      <c r="N45" s="39">
        <v>0</v>
      </c>
      <c r="O45" s="41"/>
      <c r="P45" s="39">
        <v>0</v>
      </c>
      <c r="Q45" s="41"/>
      <c r="R45" s="39">
        <v>0</v>
      </c>
      <c r="S45" s="41"/>
      <c r="T45" s="39">
        <v>0</v>
      </c>
      <c r="U45" s="41"/>
      <c r="V45" s="39">
        <v>0</v>
      </c>
      <c r="W45" s="152"/>
      <c r="X45" s="43">
        <v>0</v>
      </c>
      <c r="Y45" s="42">
        <v>0</v>
      </c>
      <c r="Z45" s="42">
        <v>0</v>
      </c>
      <c r="AA45" s="42">
        <v>0</v>
      </c>
      <c r="AB45" s="39">
        <v>0</v>
      </c>
      <c r="AC45" s="152"/>
      <c r="AD45" s="43">
        <v>0</v>
      </c>
      <c r="AE45" s="42">
        <v>0</v>
      </c>
      <c r="AF45" s="42">
        <v>0</v>
      </c>
      <c r="AG45" s="42">
        <v>0</v>
      </c>
      <c r="AH45" s="39">
        <v>0</v>
      </c>
      <c r="AI45" s="152"/>
      <c r="AJ45" s="43">
        <v>0</v>
      </c>
      <c r="AK45" s="42">
        <v>0</v>
      </c>
      <c r="AL45" s="42">
        <v>0</v>
      </c>
      <c r="AM45" s="40">
        <v>0</v>
      </c>
      <c r="AN45" s="46">
        <v>0</v>
      </c>
      <c r="AO45" s="43"/>
      <c r="AP45" s="43">
        <v>0</v>
      </c>
      <c r="AQ45" s="42">
        <v>0</v>
      </c>
      <c r="AR45" s="40">
        <v>0</v>
      </c>
      <c r="AS45" s="46">
        <v>0</v>
      </c>
      <c r="AT45" s="1"/>
      <c r="AU45" s="1"/>
      <c r="AV45" s="1"/>
      <c r="AW45" s="1"/>
      <c r="AX45" s="1"/>
      <c r="AY45" s="1"/>
      <c r="AZ45" s="1"/>
      <c r="BA45" s="1"/>
      <c r="BB45" s="1"/>
    </row>
    <row r="46" spans="1:54" ht="12" customHeight="1" x14ac:dyDescent="0.2">
      <c r="A46" s="136" t="s">
        <v>129</v>
      </c>
      <c r="B46" s="132">
        <v>2679</v>
      </c>
      <c r="C46" s="41"/>
      <c r="D46" s="109">
        <v>146354</v>
      </c>
      <c r="E46" s="41"/>
      <c r="F46" s="46">
        <v>170029</v>
      </c>
      <c r="G46" s="41"/>
      <c r="H46" s="39">
        <v>191271</v>
      </c>
      <c r="I46" s="41"/>
      <c r="J46" s="39">
        <v>212221</v>
      </c>
      <c r="K46" s="41"/>
      <c r="L46" s="39">
        <v>249153</v>
      </c>
      <c r="M46" s="41"/>
      <c r="N46" s="39">
        <v>273260</v>
      </c>
      <c r="O46" s="41"/>
      <c r="P46" s="39">
        <v>285633</v>
      </c>
      <c r="Q46" s="41"/>
      <c r="R46" s="39">
        <v>299659</v>
      </c>
      <c r="S46" s="41"/>
      <c r="T46" s="39">
        <v>309990</v>
      </c>
      <c r="U46" s="41"/>
      <c r="V46" s="39">
        <v>324281</v>
      </c>
      <c r="W46" s="152"/>
      <c r="X46" s="43">
        <v>324370</v>
      </c>
      <c r="Y46" s="42">
        <v>327968</v>
      </c>
      <c r="Z46" s="42">
        <v>335272</v>
      </c>
      <c r="AA46" s="42">
        <v>335192</v>
      </c>
      <c r="AB46" s="39">
        <v>335192</v>
      </c>
      <c r="AC46" s="152"/>
      <c r="AD46" s="43">
        <v>339929</v>
      </c>
      <c r="AE46" s="42">
        <v>348732</v>
      </c>
      <c r="AF46" s="42">
        <v>358170</v>
      </c>
      <c r="AG46" s="42">
        <v>361376</v>
      </c>
      <c r="AH46" s="39">
        <v>361376</v>
      </c>
      <c r="AI46" s="152"/>
      <c r="AJ46" s="43">
        <v>366684</v>
      </c>
      <c r="AK46" s="42">
        <v>378121</v>
      </c>
      <c r="AL46" s="42">
        <v>390758</v>
      </c>
      <c r="AM46" s="40">
        <v>395682</v>
      </c>
      <c r="AN46" s="46">
        <v>395682</v>
      </c>
      <c r="AO46" s="43"/>
      <c r="AP46" s="43">
        <v>403005</v>
      </c>
      <c r="AQ46" s="42">
        <v>396648</v>
      </c>
      <c r="AR46" s="40">
        <v>403989</v>
      </c>
      <c r="AS46" s="46">
        <v>403989</v>
      </c>
      <c r="AT46" s="1"/>
      <c r="AU46" s="1"/>
      <c r="AV46" s="1"/>
      <c r="AW46" s="1"/>
      <c r="AX46" s="1"/>
      <c r="AY46" s="1"/>
      <c r="AZ46" s="1"/>
      <c r="BA46" s="1"/>
      <c r="BB46" s="1"/>
    </row>
    <row r="47" spans="1:54" ht="12" customHeight="1" x14ac:dyDescent="0.2">
      <c r="A47" s="136" t="s">
        <v>130</v>
      </c>
      <c r="B47" s="132">
        <v>-41017</v>
      </c>
      <c r="C47" s="41"/>
      <c r="D47" s="109">
        <v>-23077</v>
      </c>
      <c r="E47" s="41"/>
      <c r="F47" s="46">
        <v>4066</v>
      </c>
      <c r="G47" s="41"/>
      <c r="H47" s="39">
        <v>43098</v>
      </c>
      <c r="I47" s="41"/>
      <c r="J47" s="39">
        <v>98784</v>
      </c>
      <c r="K47" s="41"/>
      <c r="L47" s="39">
        <v>166525</v>
      </c>
      <c r="M47" s="41"/>
      <c r="N47" s="39">
        <v>248634</v>
      </c>
      <c r="O47" s="41"/>
      <c r="P47" s="39">
        <v>292628</v>
      </c>
      <c r="Q47" s="41"/>
      <c r="R47" s="39">
        <v>299144</v>
      </c>
      <c r="S47" s="41"/>
      <c r="T47" s="39">
        <v>342840</v>
      </c>
      <c r="U47" s="41"/>
      <c r="V47" s="39">
        <v>435052</v>
      </c>
      <c r="W47" s="152"/>
      <c r="X47" s="43">
        <v>442804</v>
      </c>
      <c r="Y47" s="42">
        <v>499121</v>
      </c>
      <c r="Z47" s="42">
        <v>465168</v>
      </c>
      <c r="AA47" s="42">
        <v>486482</v>
      </c>
      <c r="AB47" s="39">
        <v>486482</v>
      </c>
      <c r="AC47" s="152"/>
      <c r="AD47" s="43">
        <v>457379</v>
      </c>
      <c r="AE47" s="42">
        <v>492407</v>
      </c>
      <c r="AF47" s="42">
        <v>449477</v>
      </c>
      <c r="AG47" s="42">
        <v>414771</v>
      </c>
      <c r="AH47" s="39">
        <v>414771</v>
      </c>
      <c r="AI47" s="152"/>
      <c r="AJ47" s="43">
        <v>432273</v>
      </c>
      <c r="AK47" s="42">
        <v>462205</v>
      </c>
      <c r="AL47" s="42">
        <v>459940</v>
      </c>
      <c r="AM47" s="40">
        <v>452756</v>
      </c>
      <c r="AN47" s="46">
        <v>452756</v>
      </c>
      <c r="AO47" s="43"/>
      <c r="AP47" s="43">
        <v>434871</v>
      </c>
      <c r="AQ47" s="42">
        <v>496745</v>
      </c>
      <c r="AR47" s="40">
        <v>503275</v>
      </c>
      <c r="AS47" s="46">
        <v>503275</v>
      </c>
      <c r="AT47" s="1"/>
      <c r="AU47" s="1"/>
      <c r="AV47" s="1"/>
      <c r="AW47" s="1"/>
      <c r="AX47" s="1"/>
      <c r="AY47" s="1"/>
      <c r="AZ47" s="1"/>
      <c r="BA47" s="1"/>
      <c r="BB47" s="1"/>
    </row>
    <row r="48" spans="1:54" ht="12" customHeight="1" x14ac:dyDescent="0.2">
      <c r="A48" s="136" t="s">
        <v>131</v>
      </c>
      <c r="B48" s="132">
        <v>258</v>
      </c>
      <c r="C48" s="41"/>
      <c r="D48" s="109">
        <v>665</v>
      </c>
      <c r="E48" s="41"/>
      <c r="F48" s="46">
        <v>1922</v>
      </c>
      <c r="G48" s="41"/>
      <c r="H48" s="39">
        <v>8092</v>
      </c>
      <c r="I48" s="41"/>
      <c r="J48" s="39">
        <v>3722</v>
      </c>
      <c r="K48" s="41"/>
      <c r="L48" s="39">
        <v>-10625</v>
      </c>
      <c r="M48" s="41"/>
      <c r="N48" s="39">
        <v>12877</v>
      </c>
      <c r="O48" s="41"/>
      <c r="P48" s="39">
        <v>-10732</v>
      </c>
      <c r="Q48" s="41"/>
      <c r="R48" s="39">
        <v>-11556</v>
      </c>
      <c r="S48" s="41"/>
      <c r="T48" s="39">
        <v>2113</v>
      </c>
      <c r="U48" s="41"/>
      <c r="V48" s="39">
        <v>-98909</v>
      </c>
      <c r="W48" s="152"/>
      <c r="X48" s="52">
        <v>-110653</v>
      </c>
      <c r="Y48" s="51">
        <v>-123158</v>
      </c>
      <c r="Z48" s="51">
        <v>-98864</v>
      </c>
      <c r="AA48" s="51">
        <v>-108015</v>
      </c>
      <c r="AB48" s="50">
        <v>-108015</v>
      </c>
      <c r="AC48" s="152"/>
      <c r="AD48" s="52">
        <v>-101249</v>
      </c>
      <c r="AE48" s="51">
        <v>-143915</v>
      </c>
      <c r="AF48" s="51">
        <v>-126858</v>
      </c>
      <c r="AG48" s="51">
        <v>-113398</v>
      </c>
      <c r="AH48" s="50">
        <v>-113398</v>
      </c>
      <c r="AI48" s="152"/>
      <c r="AJ48" s="43">
        <v>-88325</v>
      </c>
      <c r="AK48" s="42">
        <v>-83093</v>
      </c>
      <c r="AL48" s="42">
        <v>-82476</v>
      </c>
      <c r="AM48" s="40">
        <v>-69814</v>
      </c>
      <c r="AN48" s="54">
        <v>-69814</v>
      </c>
      <c r="AO48" s="43"/>
      <c r="AP48" s="43">
        <v>-70586</v>
      </c>
      <c r="AQ48" s="42">
        <v>-69322</v>
      </c>
      <c r="AR48" s="40">
        <v>-70802</v>
      </c>
      <c r="AS48" s="54">
        <v>-70802</v>
      </c>
      <c r="AT48" s="1"/>
      <c r="AU48" s="1"/>
      <c r="AV48" s="1"/>
      <c r="AW48" s="1"/>
      <c r="AX48" s="1"/>
      <c r="AY48" s="1"/>
      <c r="AZ48" s="1"/>
      <c r="BA48" s="1"/>
      <c r="BB48" s="1"/>
    </row>
    <row r="49" spans="1:54" ht="12" customHeight="1" x14ac:dyDescent="0.2">
      <c r="A49" s="58" t="s">
        <v>132</v>
      </c>
      <c r="B49" s="146">
        <f>SUM(B40:B48)</f>
        <v>33367</v>
      </c>
      <c r="C49" s="41"/>
      <c r="D49" s="147">
        <f>SUM(D40:D48)</f>
        <v>123984</v>
      </c>
      <c r="E49" s="41"/>
      <c r="F49" s="56">
        <f>SUM(F40:F48)</f>
        <v>176060</v>
      </c>
      <c r="G49" s="41"/>
      <c r="H49" s="55">
        <f>SUM(H40:H48)</f>
        <v>242505</v>
      </c>
      <c r="I49" s="41"/>
      <c r="J49" s="55">
        <f>SUM(J40:J48)</f>
        <v>285534</v>
      </c>
      <c r="K49" s="41"/>
      <c r="L49" s="55">
        <f>SUM(L40:L48)</f>
        <v>376114</v>
      </c>
      <c r="M49" s="41"/>
      <c r="N49" s="55">
        <f>SUM(N40:N48)</f>
        <v>450093</v>
      </c>
      <c r="O49" s="41"/>
      <c r="P49" s="55">
        <f>SUM(P40:P48)</f>
        <v>189287</v>
      </c>
      <c r="Q49" s="41"/>
      <c r="R49" s="55">
        <f>SUM(R40:R48)</f>
        <v>189561</v>
      </c>
      <c r="S49" s="41"/>
      <c r="T49" s="55">
        <f>SUM(T40:T48)</f>
        <v>232457</v>
      </c>
      <c r="U49" s="41"/>
      <c r="V49" s="55">
        <f>SUM(V40:V48)</f>
        <v>248907</v>
      </c>
      <c r="W49" s="152"/>
      <c r="X49" s="43">
        <v>109688</v>
      </c>
      <c r="Y49" s="42">
        <v>157667</v>
      </c>
      <c r="Z49" s="42">
        <v>151425</v>
      </c>
      <c r="AA49" s="42">
        <v>165725</v>
      </c>
      <c r="AB49" s="39">
        <v>165725</v>
      </c>
      <c r="AC49" s="152"/>
      <c r="AD49" s="43">
        <v>147175</v>
      </c>
      <c r="AE49" s="42">
        <v>99496</v>
      </c>
      <c r="AF49" s="42">
        <v>84404</v>
      </c>
      <c r="AG49" s="40">
        <v>74999</v>
      </c>
      <c r="AH49" s="46">
        <v>74999</v>
      </c>
      <c r="AI49" s="152"/>
      <c r="AJ49" s="44">
        <v>84245</v>
      </c>
      <c r="AK49" s="45">
        <v>119434</v>
      </c>
      <c r="AL49" s="45">
        <v>93301</v>
      </c>
      <c r="AM49" s="48">
        <v>93662</v>
      </c>
      <c r="AN49" s="46">
        <v>93662</v>
      </c>
      <c r="AO49" s="43"/>
      <c r="AP49" s="44">
        <v>82104</v>
      </c>
      <c r="AQ49" s="45">
        <v>128187</v>
      </c>
      <c r="AR49" s="48">
        <v>128937</v>
      </c>
      <c r="AS49" s="46">
        <v>128937</v>
      </c>
      <c r="AT49" s="1"/>
      <c r="AU49" s="1"/>
      <c r="AV49" s="1"/>
      <c r="AW49" s="1"/>
      <c r="AX49" s="1"/>
      <c r="AY49" s="1"/>
      <c r="AZ49" s="1"/>
      <c r="BA49" s="1"/>
      <c r="BB49" s="1"/>
    </row>
    <row r="50" spans="1:54" ht="12" customHeight="1" x14ac:dyDescent="0.2">
      <c r="A50" s="58" t="s">
        <v>133</v>
      </c>
      <c r="B50" s="155">
        <v>0</v>
      </c>
      <c r="C50" s="41"/>
      <c r="D50" s="112">
        <v>0</v>
      </c>
      <c r="E50" s="41"/>
      <c r="F50" s="54">
        <v>0</v>
      </c>
      <c r="G50" s="41"/>
      <c r="H50" s="50">
        <v>0</v>
      </c>
      <c r="I50" s="41"/>
      <c r="J50" s="50">
        <v>0</v>
      </c>
      <c r="K50" s="41"/>
      <c r="L50" s="50">
        <v>0</v>
      </c>
      <c r="M50" s="41"/>
      <c r="N50" s="50">
        <v>0</v>
      </c>
      <c r="O50" s="41"/>
      <c r="P50" s="50">
        <v>0</v>
      </c>
      <c r="Q50" s="41"/>
      <c r="R50" s="50">
        <v>0</v>
      </c>
      <c r="S50" s="41"/>
      <c r="T50" s="50">
        <v>0</v>
      </c>
      <c r="U50" s="41"/>
      <c r="V50" s="50">
        <v>512</v>
      </c>
      <c r="W50" s="152"/>
      <c r="X50" s="52">
        <v>384</v>
      </c>
      <c r="Y50" s="51">
        <v>387</v>
      </c>
      <c r="Z50" s="51">
        <v>358</v>
      </c>
      <c r="AA50" s="51">
        <v>351</v>
      </c>
      <c r="AB50" s="50">
        <v>351</v>
      </c>
      <c r="AC50" s="152"/>
      <c r="AD50" s="52">
        <v>313</v>
      </c>
      <c r="AE50" s="51">
        <v>323</v>
      </c>
      <c r="AF50" s="51">
        <v>321</v>
      </c>
      <c r="AG50" s="53">
        <v>213</v>
      </c>
      <c r="AH50" s="46">
        <v>213</v>
      </c>
      <c r="AI50" s="152"/>
      <c r="AJ50" s="43">
        <v>258</v>
      </c>
      <c r="AK50" s="42">
        <v>271</v>
      </c>
      <c r="AL50" s="42">
        <v>287</v>
      </c>
      <c r="AM50" s="40">
        <v>285</v>
      </c>
      <c r="AN50" s="46">
        <v>285</v>
      </c>
      <c r="AO50" s="43"/>
      <c r="AP50" s="43">
        <v>0</v>
      </c>
      <c r="AQ50" s="42">
        <v>0</v>
      </c>
      <c r="AR50" s="40">
        <v>0</v>
      </c>
      <c r="AS50" s="46">
        <v>0</v>
      </c>
      <c r="AT50" s="1"/>
      <c r="AU50" s="1"/>
      <c r="AV50" s="1"/>
      <c r="AW50" s="1"/>
      <c r="AX50" s="1"/>
      <c r="AY50" s="1"/>
      <c r="AZ50" s="1"/>
      <c r="BA50" s="1"/>
      <c r="BB50" s="1"/>
    </row>
    <row r="51" spans="1:54" ht="12" customHeight="1" x14ac:dyDescent="0.2">
      <c r="A51" s="58" t="s">
        <v>134</v>
      </c>
      <c r="B51" s="132">
        <f>SUM(B49:B50)</f>
        <v>33367</v>
      </c>
      <c r="C51" s="171"/>
      <c r="D51" s="109">
        <f>SUM(D49:D50)</f>
        <v>123984</v>
      </c>
      <c r="E51" s="171"/>
      <c r="F51" s="46">
        <f>SUM(F49:F50)</f>
        <v>176060</v>
      </c>
      <c r="G51" s="171"/>
      <c r="H51" s="39">
        <f>SUM(H49:H50)</f>
        <v>242505</v>
      </c>
      <c r="I51" s="171"/>
      <c r="J51" s="39">
        <f>SUM(J49:J50)</f>
        <v>285534</v>
      </c>
      <c r="K51" s="171"/>
      <c r="L51" s="39">
        <f>SUM(L49:L50)</f>
        <v>376114</v>
      </c>
      <c r="M51" s="41"/>
      <c r="N51" s="39">
        <f>SUM(N49:N50)</f>
        <v>450093</v>
      </c>
      <c r="O51" s="41"/>
      <c r="P51" s="39">
        <f>SUM(P49:P50)</f>
        <v>189287</v>
      </c>
      <c r="Q51" s="41"/>
      <c r="R51" s="39">
        <f>SUM(R49:R50)</f>
        <v>189561</v>
      </c>
      <c r="S51" s="41"/>
      <c r="T51" s="39">
        <f>SUM(T49:T50)</f>
        <v>232457</v>
      </c>
      <c r="U51" s="41"/>
      <c r="V51" s="57">
        <f>SUM(V49:V50)</f>
        <v>249419</v>
      </c>
      <c r="W51" s="152"/>
      <c r="X51" s="52">
        <v>110072</v>
      </c>
      <c r="Y51" s="172">
        <f>SUM(Y49:Y50)</f>
        <v>158054</v>
      </c>
      <c r="Z51" s="51">
        <v>151783</v>
      </c>
      <c r="AA51" s="51">
        <v>166076</v>
      </c>
      <c r="AB51" s="50">
        <v>166076</v>
      </c>
      <c r="AC51" s="152"/>
      <c r="AD51" s="52">
        <v>147488</v>
      </c>
      <c r="AE51" s="51">
        <v>99819</v>
      </c>
      <c r="AF51" s="51">
        <v>84725</v>
      </c>
      <c r="AG51" s="53">
        <v>75212</v>
      </c>
      <c r="AH51" s="173">
        <v>75212</v>
      </c>
      <c r="AI51" s="152"/>
      <c r="AJ51" s="44">
        <v>84503</v>
      </c>
      <c r="AK51" s="45">
        <v>119705</v>
      </c>
      <c r="AL51" s="45">
        <v>93588</v>
      </c>
      <c r="AM51" s="48">
        <v>93947</v>
      </c>
      <c r="AN51" s="173">
        <v>93947</v>
      </c>
      <c r="AO51" s="43"/>
      <c r="AP51" s="44">
        <v>82104</v>
      </c>
      <c r="AQ51" s="45">
        <v>128187</v>
      </c>
      <c r="AR51" s="48">
        <v>128937</v>
      </c>
      <c r="AS51" s="173">
        <v>128937</v>
      </c>
      <c r="AT51" s="1"/>
      <c r="AU51" s="1"/>
      <c r="AV51" s="1"/>
      <c r="AW51" s="1"/>
      <c r="AX51" s="1"/>
      <c r="AY51" s="1"/>
      <c r="AZ51" s="1"/>
      <c r="BA51" s="1"/>
      <c r="BB51" s="1"/>
    </row>
    <row r="52" spans="1:54" ht="12" customHeight="1" x14ac:dyDescent="0.2">
      <c r="A52" s="58" t="s">
        <v>135</v>
      </c>
      <c r="B52" s="37">
        <f>B37+B51</f>
        <v>65986</v>
      </c>
      <c r="C52" s="27"/>
      <c r="D52" s="37">
        <f>D37+D51</f>
        <v>171392</v>
      </c>
      <c r="E52" s="27"/>
      <c r="F52" s="37">
        <f>F37+F51</f>
        <v>234853</v>
      </c>
      <c r="G52" s="27"/>
      <c r="H52" s="37">
        <f>H37+H51</f>
        <v>315952</v>
      </c>
      <c r="I52" s="27"/>
      <c r="J52" s="37">
        <f>J37+J51</f>
        <v>369549</v>
      </c>
      <c r="K52" s="27"/>
      <c r="L52" s="37">
        <f>L37+L51</f>
        <v>477889</v>
      </c>
      <c r="M52" s="27"/>
      <c r="N52" s="37">
        <f>N37+N51</f>
        <v>555900</v>
      </c>
      <c r="O52" s="27"/>
      <c r="P52" s="37">
        <f>P37+P51</f>
        <v>592429</v>
      </c>
      <c r="Q52" s="27"/>
      <c r="R52" s="37">
        <f>R37+R51</f>
        <v>601567</v>
      </c>
      <c r="S52" s="27"/>
      <c r="T52" s="37">
        <v>988985</v>
      </c>
      <c r="U52" s="27"/>
      <c r="V52" s="37">
        <f>V37+V39+V51</f>
        <v>1299795</v>
      </c>
      <c r="W52" s="137"/>
      <c r="X52" s="157">
        <v>1343673</v>
      </c>
      <c r="Y52" s="158">
        <v>1302531</v>
      </c>
      <c r="Z52" s="158">
        <v>1486541</v>
      </c>
      <c r="AA52" s="174">
        <v>1463869</v>
      </c>
      <c r="AB52" s="175">
        <v>1463869</v>
      </c>
      <c r="AC52" s="137"/>
      <c r="AD52" s="157">
        <v>1456315</v>
      </c>
      <c r="AE52" s="158">
        <v>1663946</v>
      </c>
      <c r="AF52" s="158">
        <v>1637907</v>
      </c>
      <c r="AG52" s="174">
        <v>1679869</v>
      </c>
      <c r="AH52" s="175">
        <v>1679869</v>
      </c>
      <c r="AI52" s="137"/>
      <c r="AJ52" s="176">
        <v>1696094</v>
      </c>
      <c r="AK52" s="177">
        <v>1678940</v>
      </c>
      <c r="AL52" s="177">
        <v>1709853</v>
      </c>
      <c r="AM52" s="178">
        <v>1652217</v>
      </c>
      <c r="AN52" s="175">
        <v>1652217</v>
      </c>
      <c r="AO52" s="138"/>
      <c r="AP52" s="176">
        <v>1701119</v>
      </c>
      <c r="AQ52" s="177">
        <v>1972171</v>
      </c>
      <c r="AR52" s="178">
        <v>1921282</v>
      </c>
      <c r="AS52" s="175">
        <v>1921282</v>
      </c>
      <c r="AT52" s="1"/>
      <c r="AU52" s="1"/>
      <c r="AV52" s="1"/>
      <c r="AW52" s="1"/>
      <c r="AX52" s="1"/>
      <c r="AY52" s="1"/>
      <c r="AZ52" s="1"/>
      <c r="BA52" s="1"/>
      <c r="BB52" s="1"/>
    </row>
    <row r="53" spans="1:54" ht="9.9499999999999993"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ht="12" customHeight="1" x14ac:dyDescent="0.2">
      <c r="A54" s="731" t="s">
        <v>328</v>
      </c>
      <c r="B54" s="730"/>
      <c r="C54" s="730"/>
      <c r="D54" s="730"/>
      <c r="E54" s="730"/>
      <c r="F54" s="730"/>
      <c r="G54" s="730"/>
      <c r="H54" s="730"/>
      <c r="I54" s="730"/>
      <c r="J54" s="730"/>
      <c r="K54" s="730"/>
      <c r="L54" s="730"/>
      <c r="M54" s="730"/>
      <c r="N54" s="730"/>
      <c r="O54" s="730"/>
      <c r="P54" s="730"/>
      <c r="Q54" s="730"/>
      <c r="R54" s="730"/>
      <c r="S54" s="730"/>
      <c r="T54" s="730"/>
      <c r="U54" s="730"/>
      <c r="V54" s="730"/>
      <c r="W54" s="730"/>
      <c r="X54" s="730"/>
      <c r="Y54" s="730"/>
      <c r="Z54" s="730"/>
      <c r="AA54" s="730"/>
      <c r="AB54" s="730"/>
      <c r="AC54" s="730"/>
      <c r="AD54" s="730"/>
      <c r="AE54" s="730"/>
      <c r="AF54" s="730"/>
      <c r="AG54" s="730"/>
      <c r="AH54" s="730"/>
      <c r="AI54" s="730"/>
      <c r="AJ54" s="730"/>
      <c r="AK54" s="730"/>
      <c r="AL54" s="730"/>
      <c r="AM54" s="730"/>
      <c r="AN54" s="730"/>
      <c r="AO54" s="730"/>
      <c r="AP54" s="730"/>
      <c r="AQ54" s="4"/>
      <c r="AR54" s="4"/>
      <c r="AS54" s="4"/>
      <c r="AT54" s="1"/>
      <c r="AU54" s="1"/>
      <c r="AV54" s="1"/>
      <c r="AW54" s="1"/>
      <c r="AX54" s="1"/>
      <c r="AY54" s="1"/>
      <c r="AZ54" s="1"/>
      <c r="BA54" s="1"/>
      <c r="BB54" s="1"/>
    </row>
    <row r="55" spans="1:54"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row>
    <row r="56" spans="1:54" ht="12" customHeight="1" x14ac:dyDescent="0.2">
      <c r="A56" s="118"/>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row>
    <row r="57" spans="1:54"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row>
    <row r="58" spans="1:54"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row>
    <row r="59" spans="1:54"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row>
    <row r="60" spans="1:54"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row>
    <row r="61" spans="1:54"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row>
    <row r="62" spans="1:54"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row>
    <row r="63" spans="1:54"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row>
    <row r="64" spans="1:54"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row>
    <row r="65" spans="1:54"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row>
    <row r="66" spans="1:54"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row>
    <row r="67" spans="1:54"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row>
    <row r="68" spans="1:54"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row>
    <row r="69" spans="1:54"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row>
    <row r="70" spans="1:54"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row>
    <row r="71" spans="1:54"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row>
    <row r="72" spans="1:54"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row>
    <row r="73" spans="1:54"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1:54"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4"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4"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sheetData>
  <mergeCells count="18">
    <mergeCell ref="A1:A3"/>
    <mergeCell ref="A4:A5"/>
    <mergeCell ref="B6:B7"/>
    <mergeCell ref="D6:D7"/>
    <mergeCell ref="F6:F7"/>
    <mergeCell ref="AN6:AN7"/>
    <mergeCell ref="AS6:AS7"/>
    <mergeCell ref="A54:AP54"/>
    <mergeCell ref="R6:R7"/>
    <mergeCell ref="T6:T7"/>
    <mergeCell ref="V6:V7"/>
    <mergeCell ref="AB6:AB7"/>
    <mergeCell ref="AH6:AH7"/>
    <mergeCell ref="H6:H7"/>
    <mergeCell ref="J6:J7"/>
    <mergeCell ref="L6:L7"/>
    <mergeCell ref="N6:N7"/>
    <mergeCell ref="P6:P7"/>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80"/>
  <sheetViews>
    <sheetView workbookViewId="0">
      <selection activeCell="B49" sqref="B49"/>
    </sheetView>
  </sheetViews>
  <sheetFormatPr defaultColWidth="21.5" defaultRowHeight="12" x14ac:dyDescent="0.2"/>
  <cols>
    <col min="1" max="1" width="103.1640625" style="2" bestFit="1" customWidth="1"/>
    <col min="2" max="2" width="13.83203125" style="2" customWidth="1"/>
    <col min="3" max="3" width="0.83203125" style="2" customWidth="1"/>
    <col min="4" max="4" width="13.83203125" style="2" customWidth="1"/>
    <col min="5" max="5" width="0.83203125" style="2" customWidth="1"/>
    <col min="6" max="6" width="13.83203125" style="2" customWidth="1"/>
    <col min="7" max="7" width="0.83203125" style="2" customWidth="1"/>
    <col min="8" max="8" width="13.83203125" style="2" customWidth="1"/>
    <col min="9" max="9" width="0.83203125" style="2" customWidth="1"/>
    <col min="10" max="10" width="13.83203125" style="2" customWidth="1"/>
    <col min="11" max="11" width="0.83203125" style="2" customWidth="1"/>
    <col min="12" max="12" width="13.83203125" style="2" customWidth="1"/>
    <col min="13" max="13" width="0.83203125" style="2" customWidth="1"/>
    <col min="14" max="14" width="13.83203125" style="2" customWidth="1"/>
    <col min="15" max="15" width="0.83203125" style="2" customWidth="1"/>
    <col min="16" max="16" width="13.83203125" style="2" customWidth="1"/>
    <col min="17" max="17" width="0.83203125" style="2" customWidth="1"/>
    <col min="18" max="18" width="13.83203125" style="2" customWidth="1"/>
    <col min="19" max="19" width="0.83203125" style="2" customWidth="1"/>
    <col min="20" max="20" width="13.83203125" style="2" customWidth="1"/>
    <col min="21" max="21" width="0.83203125" style="2" customWidth="1"/>
    <col min="22" max="22" width="13.83203125" style="2" customWidth="1"/>
    <col min="23" max="23" width="0.83203125" style="2" customWidth="1"/>
    <col min="24" max="24" width="13.83203125" style="2" customWidth="1"/>
    <col min="25" max="25" width="0.83203125" style="2" customWidth="1"/>
    <col min="26" max="30" width="13.83203125" style="2" customWidth="1"/>
    <col min="31" max="31" width="0.83203125" style="2" customWidth="1"/>
    <col min="32" max="36" width="13.83203125" style="2" customWidth="1"/>
    <col min="37" max="37" width="0.83203125" style="2" customWidth="1"/>
    <col min="38" max="42" width="13.83203125" style="2" customWidth="1"/>
    <col min="43" max="43" width="0.83203125" style="2" customWidth="1"/>
    <col min="44" max="47" width="13.83203125" style="2" customWidth="1"/>
    <col min="48" max="16384" width="21.5" style="2"/>
  </cols>
  <sheetData>
    <row r="1" spans="1:56" ht="15" customHeight="1" x14ac:dyDescent="0.2">
      <c r="A1" s="729"/>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ht="15" customHeight="1" x14ac:dyDescent="0.2">
      <c r="A2" s="730"/>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ht="15" customHeight="1" x14ac:dyDescent="0.2">
      <c r="A3" s="730"/>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ht="15" customHeight="1" x14ac:dyDescent="0.2">
      <c r="A4" s="731" t="s">
        <v>329</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ht="15" customHeight="1" x14ac:dyDescent="0.2">
      <c r="A5" s="730"/>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ht="12" customHeight="1" x14ac:dyDescent="0.2">
      <c r="A6" s="1"/>
      <c r="B6" s="179" t="s">
        <v>0</v>
      </c>
      <c r="C6" s="180"/>
      <c r="D6" s="181" t="s">
        <v>1</v>
      </c>
      <c r="E6" s="180"/>
      <c r="F6" s="181" t="s">
        <v>2</v>
      </c>
      <c r="G6" s="180"/>
      <c r="H6" s="181" t="s">
        <v>3</v>
      </c>
      <c r="I6" s="180"/>
      <c r="J6" s="181" t="s">
        <v>4</v>
      </c>
      <c r="K6" s="180"/>
      <c r="L6" s="181" t="s">
        <v>5</v>
      </c>
      <c r="M6" s="180"/>
      <c r="N6" s="181" t="s">
        <v>6</v>
      </c>
      <c r="O6" s="180"/>
      <c r="P6" s="181" t="s">
        <v>7</v>
      </c>
      <c r="Q6" s="180"/>
      <c r="R6" s="181" t="s">
        <v>8</v>
      </c>
      <c r="S6" s="180"/>
      <c r="T6" s="181" t="s">
        <v>9</v>
      </c>
      <c r="U6" s="180"/>
      <c r="V6" s="181" t="s">
        <v>10</v>
      </c>
      <c r="W6" s="180"/>
      <c r="X6" s="182" t="s">
        <v>11</v>
      </c>
      <c r="Y6" s="183"/>
      <c r="Z6" s="184" t="s">
        <v>12</v>
      </c>
      <c r="AA6" s="185" t="s">
        <v>13</v>
      </c>
      <c r="AB6" s="185" t="s">
        <v>14</v>
      </c>
      <c r="AC6" s="185" t="s">
        <v>15</v>
      </c>
      <c r="AD6" s="186" t="s">
        <v>16</v>
      </c>
      <c r="AE6" s="183"/>
      <c r="AF6" s="184" t="s">
        <v>17</v>
      </c>
      <c r="AG6" s="185" t="s">
        <v>18</v>
      </c>
      <c r="AH6" s="185" t="s">
        <v>19</v>
      </c>
      <c r="AI6" s="185" t="s">
        <v>20</v>
      </c>
      <c r="AJ6" s="186" t="s">
        <v>21</v>
      </c>
      <c r="AK6" s="187"/>
      <c r="AL6" s="184" t="s">
        <v>22</v>
      </c>
      <c r="AM6" s="185" t="s">
        <v>23</v>
      </c>
      <c r="AN6" s="185" t="s">
        <v>24</v>
      </c>
      <c r="AO6" s="188" t="s">
        <v>25</v>
      </c>
      <c r="AP6" s="182" t="s">
        <v>26</v>
      </c>
      <c r="AQ6" s="189"/>
      <c r="AR6" s="184" t="s">
        <v>27</v>
      </c>
      <c r="AS6" s="185" t="s">
        <v>28</v>
      </c>
      <c r="AT6" s="188" t="s">
        <v>29</v>
      </c>
      <c r="AU6" s="182" t="s">
        <v>30</v>
      </c>
      <c r="AV6" s="1"/>
      <c r="AW6" s="1"/>
      <c r="AX6" s="1"/>
      <c r="AY6" s="1"/>
      <c r="AZ6" s="1"/>
      <c r="BA6" s="1"/>
      <c r="BB6" s="1"/>
      <c r="BC6" s="1"/>
      <c r="BD6" s="1"/>
    </row>
    <row r="7" spans="1:56" ht="12" customHeight="1" x14ac:dyDescent="0.2">
      <c r="A7" s="1"/>
      <c r="B7" s="190" t="s">
        <v>32</v>
      </c>
      <c r="C7" s="180"/>
      <c r="D7" s="191" t="s">
        <v>32</v>
      </c>
      <c r="E7" s="180"/>
      <c r="F7" s="191" t="s">
        <v>32</v>
      </c>
      <c r="G7" s="180"/>
      <c r="H7" s="191" t="s">
        <v>32</v>
      </c>
      <c r="I7" s="180"/>
      <c r="J7" s="191" t="s">
        <v>32</v>
      </c>
      <c r="K7" s="180"/>
      <c r="L7" s="191" t="s">
        <v>32</v>
      </c>
      <c r="M7" s="180"/>
      <c r="N7" s="191" t="s">
        <v>32</v>
      </c>
      <c r="O7" s="180"/>
      <c r="P7" s="191" t="s">
        <v>32</v>
      </c>
      <c r="Q7" s="180"/>
      <c r="R7" s="191" t="s">
        <v>32</v>
      </c>
      <c r="S7" s="180"/>
      <c r="T7" s="191" t="s">
        <v>32</v>
      </c>
      <c r="U7" s="180"/>
      <c r="V7" s="191" t="s">
        <v>32</v>
      </c>
      <c r="W7" s="180"/>
      <c r="X7" s="192" t="s">
        <v>32</v>
      </c>
      <c r="Y7" s="183"/>
      <c r="Z7" s="193" t="s">
        <v>33</v>
      </c>
      <c r="AA7" s="194" t="s">
        <v>34</v>
      </c>
      <c r="AB7" s="194" t="s">
        <v>35</v>
      </c>
      <c r="AC7" s="194" t="s">
        <v>36</v>
      </c>
      <c r="AD7" s="195" t="s">
        <v>32</v>
      </c>
      <c r="AE7" s="183"/>
      <c r="AF7" s="193" t="s">
        <v>37</v>
      </c>
      <c r="AG7" s="194" t="s">
        <v>38</v>
      </c>
      <c r="AH7" s="194" t="s">
        <v>39</v>
      </c>
      <c r="AI7" s="194" t="s">
        <v>40</v>
      </c>
      <c r="AJ7" s="195" t="s">
        <v>32</v>
      </c>
      <c r="AK7" s="187"/>
      <c r="AL7" s="193" t="s">
        <v>41</v>
      </c>
      <c r="AM7" s="194" t="s">
        <v>42</v>
      </c>
      <c r="AN7" s="194" t="s">
        <v>43</v>
      </c>
      <c r="AO7" s="196" t="s">
        <v>44</v>
      </c>
      <c r="AP7" s="192" t="s">
        <v>32</v>
      </c>
      <c r="AQ7" s="189"/>
      <c r="AR7" s="197" t="s">
        <v>45</v>
      </c>
      <c r="AS7" s="198" t="s">
        <v>46</v>
      </c>
      <c r="AT7" s="199" t="s">
        <v>47</v>
      </c>
      <c r="AU7" s="192" t="s">
        <v>48</v>
      </c>
      <c r="AV7" s="1"/>
      <c r="AW7" s="1"/>
      <c r="AX7" s="1"/>
      <c r="AY7" s="1"/>
      <c r="AZ7" s="1"/>
      <c r="BA7" s="1"/>
      <c r="BB7" s="1"/>
      <c r="BC7" s="1"/>
      <c r="BD7" s="1"/>
    </row>
    <row r="8" spans="1:56" ht="12" customHeight="1" x14ac:dyDescent="0.2">
      <c r="A8" s="200" t="s">
        <v>136</v>
      </c>
      <c r="B8" s="201"/>
      <c r="C8" s="202"/>
      <c r="D8" s="203"/>
      <c r="E8" s="202"/>
      <c r="F8" s="203"/>
      <c r="G8" s="202"/>
      <c r="H8" s="203"/>
      <c r="I8" s="202"/>
      <c r="J8" s="203"/>
      <c r="K8" s="202"/>
      <c r="L8" s="203"/>
      <c r="M8" s="202"/>
      <c r="N8" s="203"/>
      <c r="O8" s="202"/>
      <c r="P8" s="203"/>
      <c r="Q8" s="202"/>
      <c r="R8" s="203"/>
      <c r="S8" s="202"/>
      <c r="T8" s="203"/>
      <c r="U8" s="202"/>
      <c r="V8" s="203"/>
      <c r="W8" s="204"/>
      <c r="X8" s="205"/>
      <c r="Y8" s="1"/>
      <c r="Z8" s="206"/>
      <c r="AA8" s="207"/>
      <c r="AB8" s="207"/>
      <c r="AC8" s="207"/>
      <c r="AD8" s="208"/>
      <c r="AE8" s="1"/>
      <c r="AF8" s="206"/>
      <c r="AG8" s="207"/>
      <c r="AH8" s="207"/>
      <c r="AI8" s="207"/>
      <c r="AJ8" s="208"/>
      <c r="AK8" s="1"/>
      <c r="AL8" s="206"/>
      <c r="AM8" s="207"/>
      <c r="AN8" s="207"/>
      <c r="AO8" s="209"/>
      <c r="AP8" s="205"/>
      <c r="AQ8" s="210"/>
      <c r="AR8" s="210"/>
      <c r="AS8" s="1"/>
      <c r="AT8" s="211"/>
      <c r="AU8" s="205"/>
      <c r="AV8" s="1"/>
      <c r="AW8" s="1"/>
      <c r="AX8" s="1"/>
      <c r="AY8" s="1"/>
      <c r="AZ8" s="1"/>
      <c r="BA8" s="1"/>
      <c r="BB8" s="1"/>
      <c r="BC8" s="1"/>
      <c r="BD8" s="1"/>
    </row>
    <row r="9" spans="1:56" ht="12" customHeight="1" x14ac:dyDescent="0.2">
      <c r="A9" s="200" t="s">
        <v>137</v>
      </c>
      <c r="B9" s="212"/>
      <c r="C9" s="202"/>
      <c r="D9" s="213"/>
      <c r="E9" s="202"/>
      <c r="F9" s="213"/>
      <c r="G9" s="202"/>
      <c r="H9" s="213"/>
      <c r="I9" s="202"/>
      <c r="J9" s="213"/>
      <c r="K9" s="202"/>
      <c r="L9" s="213"/>
      <c r="M9" s="202"/>
      <c r="N9" s="213"/>
      <c r="O9" s="202"/>
      <c r="P9" s="213"/>
      <c r="Q9" s="202"/>
      <c r="R9" s="213"/>
      <c r="S9" s="202"/>
      <c r="T9" s="213"/>
      <c r="U9" s="202"/>
      <c r="V9" s="213"/>
      <c r="W9" s="204"/>
      <c r="X9" s="214"/>
      <c r="Y9" s="1"/>
      <c r="Z9" s="215"/>
      <c r="AA9" s="49"/>
      <c r="AB9" s="49"/>
      <c r="AC9" s="49"/>
      <c r="AD9" s="216"/>
      <c r="AE9" s="1"/>
      <c r="AF9" s="215"/>
      <c r="AG9" s="1"/>
      <c r="AH9" s="1"/>
      <c r="AI9" s="1"/>
      <c r="AJ9" s="216"/>
      <c r="AK9" s="1"/>
      <c r="AL9" s="210"/>
      <c r="AM9" s="1"/>
      <c r="AN9" s="1"/>
      <c r="AO9" s="211"/>
      <c r="AP9" s="214"/>
      <c r="AQ9" s="210"/>
      <c r="AR9" s="210"/>
      <c r="AS9" s="1"/>
      <c r="AT9" s="211"/>
      <c r="AU9" s="214"/>
      <c r="AV9" s="1"/>
      <c r="AW9" s="1"/>
      <c r="AX9" s="1"/>
      <c r="AY9" s="1"/>
      <c r="AZ9" s="1"/>
      <c r="BA9" s="1"/>
      <c r="BB9" s="1"/>
      <c r="BC9" s="1"/>
      <c r="BD9" s="1"/>
    </row>
    <row r="10" spans="1:56" ht="12" customHeight="1" x14ac:dyDescent="0.2">
      <c r="A10" s="2" t="s">
        <v>61</v>
      </c>
      <c r="B10" s="217">
        <v>3440</v>
      </c>
      <c r="C10" s="218"/>
      <c r="D10" s="217">
        <v>-16219</v>
      </c>
      <c r="E10" s="218"/>
      <c r="F10" s="217">
        <v>19235</v>
      </c>
      <c r="G10" s="218"/>
      <c r="H10" s="217">
        <v>27143</v>
      </c>
      <c r="I10" s="218"/>
      <c r="J10" s="217">
        <v>39831</v>
      </c>
      <c r="K10" s="218"/>
      <c r="L10" s="217">
        <v>55686</v>
      </c>
      <c r="M10" s="218"/>
      <c r="N10" s="217">
        <v>67741</v>
      </c>
      <c r="O10" s="218"/>
      <c r="P10" s="217">
        <v>82109</v>
      </c>
      <c r="Q10" s="218"/>
      <c r="R10" s="217">
        <v>43994</v>
      </c>
      <c r="S10" s="218"/>
      <c r="T10" s="217">
        <v>29435</v>
      </c>
      <c r="U10" s="218"/>
      <c r="V10" s="217">
        <v>43316</v>
      </c>
      <c r="W10" s="219"/>
      <c r="X10" s="220">
        <v>89312</v>
      </c>
      <c r="Y10" s="221"/>
      <c r="Z10" s="222">
        <v>10022</v>
      </c>
      <c r="AA10" s="223">
        <v>58991</v>
      </c>
      <c r="AB10" s="223">
        <v>-35771</v>
      </c>
      <c r="AC10" s="223">
        <v>17169</v>
      </c>
      <c r="AD10" s="224">
        <v>50411</v>
      </c>
      <c r="AE10" s="221"/>
      <c r="AF10" s="225">
        <v>-30030</v>
      </c>
      <c r="AG10" s="226">
        <v>35022</v>
      </c>
      <c r="AH10" s="226">
        <v>-42678</v>
      </c>
      <c r="AI10" s="226">
        <v>-34513</v>
      </c>
      <c r="AJ10" s="227">
        <v>-72199</v>
      </c>
      <c r="AK10" s="221"/>
      <c r="AL10" s="228">
        <v>23406</v>
      </c>
      <c r="AM10" s="229">
        <v>30623</v>
      </c>
      <c r="AN10" s="226">
        <v>-1602</v>
      </c>
      <c r="AO10" s="230">
        <v>-5639</v>
      </c>
      <c r="AP10" s="231">
        <v>46788</v>
      </c>
      <c r="AQ10" s="232"/>
      <c r="AR10" s="233">
        <v>-14994</v>
      </c>
      <c r="AS10" s="234">
        <v>69037</v>
      </c>
      <c r="AT10" s="235">
        <v>6242</v>
      </c>
      <c r="AU10" s="231">
        <v>60285</v>
      </c>
      <c r="AV10" s="1"/>
      <c r="AW10" s="1"/>
      <c r="AX10" s="1"/>
      <c r="AY10" s="1"/>
      <c r="AZ10" s="1"/>
      <c r="BA10" s="1"/>
      <c r="BB10" s="1"/>
      <c r="BC10" s="1"/>
      <c r="BD10" s="1"/>
    </row>
    <row r="11" spans="1:56" ht="12" customHeight="1" x14ac:dyDescent="0.2">
      <c r="A11" s="2" t="s">
        <v>138</v>
      </c>
      <c r="B11" s="236"/>
      <c r="C11" s="202"/>
      <c r="D11" s="213"/>
      <c r="E11" s="202"/>
      <c r="F11" s="213"/>
      <c r="G11" s="202"/>
      <c r="H11" s="213"/>
      <c r="I11" s="202"/>
      <c r="J11" s="213"/>
      <c r="K11" s="202"/>
      <c r="L11" s="213"/>
      <c r="M11" s="202"/>
      <c r="N11" s="213"/>
      <c r="O11" s="202"/>
      <c r="P11" s="213"/>
      <c r="Q11" s="202"/>
      <c r="R11" s="213"/>
      <c r="S11" s="202"/>
      <c r="T11" s="213"/>
      <c r="U11" s="202"/>
      <c r="V11" s="213"/>
      <c r="W11" s="204"/>
      <c r="X11" s="214"/>
      <c r="Y11" s="1"/>
      <c r="Z11" s="215"/>
      <c r="AA11" s="49"/>
      <c r="AB11" s="49"/>
      <c r="AC11" s="49"/>
      <c r="AD11" s="216"/>
      <c r="AE11" s="1"/>
      <c r="AF11" s="215"/>
      <c r="AG11" s="1"/>
      <c r="AH11" s="1"/>
      <c r="AI11" s="1"/>
      <c r="AJ11" s="237"/>
      <c r="AK11" s="1"/>
      <c r="AL11" s="210"/>
      <c r="AM11" s="1"/>
      <c r="AN11" s="1"/>
      <c r="AO11" s="211"/>
      <c r="AP11" s="238"/>
      <c r="AQ11" s="239"/>
      <c r="AR11" s="239"/>
      <c r="AS11" s="240"/>
      <c r="AT11" s="241"/>
      <c r="AU11" s="238"/>
      <c r="AV11" s="1"/>
      <c r="AW11" s="1"/>
      <c r="AX11" s="1"/>
      <c r="AY11" s="1"/>
      <c r="AZ11" s="1"/>
      <c r="BA11" s="1"/>
      <c r="BB11" s="1"/>
      <c r="BC11" s="1"/>
      <c r="BD11" s="1"/>
    </row>
    <row r="12" spans="1:56" ht="12" customHeight="1" x14ac:dyDescent="0.2">
      <c r="A12" s="242" t="s">
        <v>139</v>
      </c>
      <c r="B12" s="243">
        <v>4209</v>
      </c>
      <c r="C12" s="202"/>
      <c r="D12" s="244">
        <v>5902</v>
      </c>
      <c r="E12" s="202"/>
      <c r="F12" s="244">
        <v>7786</v>
      </c>
      <c r="G12" s="202"/>
      <c r="H12" s="244">
        <v>14874</v>
      </c>
      <c r="I12" s="202"/>
      <c r="J12" s="244">
        <v>25193</v>
      </c>
      <c r="K12" s="202"/>
      <c r="L12" s="244">
        <v>35713</v>
      </c>
      <c r="M12" s="202"/>
      <c r="N12" s="244">
        <v>44367</v>
      </c>
      <c r="O12" s="202"/>
      <c r="P12" s="244">
        <v>50627</v>
      </c>
      <c r="Q12" s="202"/>
      <c r="R12" s="244">
        <v>59427</v>
      </c>
      <c r="S12" s="202"/>
      <c r="T12" s="244">
        <v>64325</v>
      </c>
      <c r="U12" s="202"/>
      <c r="V12" s="244">
        <v>72282</v>
      </c>
      <c r="W12" s="202"/>
      <c r="X12" s="245">
        <v>97500</v>
      </c>
      <c r="Y12" s="1"/>
      <c r="Z12" s="246">
        <v>30258</v>
      </c>
      <c r="AA12" s="247">
        <v>31805</v>
      </c>
      <c r="AB12" s="247">
        <v>34454</v>
      </c>
      <c r="AC12" s="247">
        <v>35401</v>
      </c>
      <c r="AD12" s="248">
        <v>131918</v>
      </c>
      <c r="AE12" s="1"/>
      <c r="AF12" s="246">
        <v>35405</v>
      </c>
      <c r="AG12" s="249">
        <v>36977</v>
      </c>
      <c r="AH12" s="249">
        <v>43402</v>
      </c>
      <c r="AI12" s="249">
        <v>42616</v>
      </c>
      <c r="AJ12" s="250">
        <v>158400</v>
      </c>
      <c r="AK12" s="1"/>
      <c r="AL12" s="251">
        <v>42384</v>
      </c>
      <c r="AM12" s="249">
        <v>41299</v>
      </c>
      <c r="AN12" s="249">
        <v>43437</v>
      </c>
      <c r="AO12" s="252">
        <v>41885</v>
      </c>
      <c r="AP12" s="253">
        <v>169005</v>
      </c>
      <c r="AQ12" s="254"/>
      <c r="AR12" s="251">
        <v>40718</v>
      </c>
      <c r="AS12" s="249">
        <v>44502</v>
      </c>
      <c r="AT12" s="252">
        <v>44334</v>
      </c>
      <c r="AU12" s="253">
        <v>129554</v>
      </c>
      <c r="AV12" s="1"/>
      <c r="AW12" s="1"/>
      <c r="AX12" s="1"/>
      <c r="AY12" s="1"/>
      <c r="AZ12" s="1"/>
      <c r="BA12" s="1"/>
      <c r="BB12" s="1"/>
      <c r="BC12" s="1"/>
      <c r="BD12" s="1"/>
    </row>
    <row r="13" spans="1:56" ht="12" customHeight="1" x14ac:dyDescent="0.2">
      <c r="A13" s="242" t="s">
        <v>53</v>
      </c>
      <c r="B13" s="255">
        <v>0</v>
      </c>
      <c r="C13" s="256"/>
      <c r="D13" s="257">
        <v>0</v>
      </c>
      <c r="E13" s="256"/>
      <c r="F13" s="257">
        <v>0</v>
      </c>
      <c r="G13" s="256"/>
      <c r="H13" s="257">
        <v>0</v>
      </c>
      <c r="I13" s="256"/>
      <c r="J13" s="257">
        <v>0</v>
      </c>
      <c r="K13" s="256"/>
      <c r="L13" s="257">
        <v>0</v>
      </c>
      <c r="M13" s="256"/>
      <c r="N13" s="244">
        <v>920</v>
      </c>
      <c r="O13" s="256"/>
      <c r="P13" s="257">
        <v>0</v>
      </c>
      <c r="Q13" s="256"/>
      <c r="R13" s="257">
        <v>0</v>
      </c>
      <c r="S13" s="256"/>
      <c r="T13" s="257">
        <v>0</v>
      </c>
      <c r="U13" s="256"/>
      <c r="V13" s="257">
        <v>0</v>
      </c>
      <c r="W13" s="258"/>
      <c r="X13" s="245">
        <v>0</v>
      </c>
      <c r="Y13" s="114"/>
      <c r="Z13" s="246">
        <v>0</v>
      </c>
      <c r="AA13" s="247">
        <v>0</v>
      </c>
      <c r="AB13" s="247">
        <v>30841</v>
      </c>
      <c r="AC13" s="247">
        <v>0</v>
      </c>
      <c r="AD13" s="248">
        <v>30841</v>
      </c>
      <c r="AE13" s="1"/>
      <c r="AF13" s="246">
        <v>0</v>
      </c>
      <c r="AG13" s="249">
        <v>0</v>
      </c>
      <c r="AH13" s="249">
        <v>9556</v>
      </c>
      <c r="AI13" s="249">
        <v>0</v>
      </c>
      <c r="AJ13" s="250">
        <v>9556</v>
      </c>
      <c r="AK13" s="1"/>
      <c r="AL13" s="251">
        <v>0</v>
      </c>
      <c r="AM13" s="249">
        <v>0</v>
      </c>
      <c r="AN13" s="249">
        <v>0</v>
      </c>
      <c r="AO13" s="252">
        <v>0</v>
      </c>
      <c r="AP13" s="253">
        <v>0</v>
      </c>
      <c r="AQ13" s="254"/>
      <c r="AR13" s="251">
        <v>0</v>
      </c>
      <c r="AS13" s="249">
        <v>0</v>
      </c>
      <c r="AT13" s="252">
        <v>0</v>
      </c>
      <c r="AU13" s="253">
        <v>0</v>
      </c>
      <c r="AV13" s="1"/>
      <c r="AW13" s="1"/>
      <c r="AX13" s="1"/>
      <c r="AY13" s="1"/>
      <c r="AZ13" s="1"/>
      <c r="BA13" s="1"/>
      <c r="BB13" s="1"/>
      <c r="BC13" s="1"/>
      <c r="BD13" s="1"/>
    </row>
    <row r="14" spans="1:56" ht="12" customHeight="1" x14ac:dyDescent="0.2">
      <c r="A14" s="242" t="s">
        <v>140</v>
      </c>
      <c r="B14" s="243">
        <v>0</v>
      </c>
      <c r="C14" s="202"/>
      <c r="D14" s="244">
        <v>0</v>
      </c>
      <c r="E14" s="202"/>
      <c r="F14" s="244">
        <v>0</v>
      </c>
      <c r="G14" s="202"/>
      <c r="H14" s="244">
        <v>0</v>
      </c>
      <c r="I14" s="202"/>
      <c r="J14" s="244">
        <v>0</v>
      </c>
      <c r="K14" s="202"/>
      <c r="L14" s="244">
        <v>0</v>
      </c>
      <c r="M14" s="202"/>
      <c r="N14" s="244">
        <v>127</v>
      </c>
      <c r="O14" s="202"/>
      <c r="P14" s="244">
        <v>163</v>
      </c>
      <c r="Q14" s="202"/>
      <c r="R14" s="244">
        <v>0</v>
      </c>
      <c r="S14" s="202"/>
      <c r="T14" s="244">
        <v>0</v>
      </c>
      <c r="U14" s="202"/>
      <c r="V14" s="244">
        <v>0</v>
      </c>
      <c r="W14" s="202"/>
      <c r="X14" s="245">
        <v>0</v>
      </c>
      <c r="Y14" s="1"/>
      <c r="Z14" s="246">
        <v>0</v>
      </c>
      <c r="AA14" s="247">
        <v>0</v>
      </c>
      <c r="AB14" s="247">
        <v>0</v>
      </c>
      <c r="AC14" s="247">
        <v>0</v>
      </c>
      <c r="AD14" s="248">
        <v>0</v>
      </c>
      <c r="AE14" s="1"/>
      <c r="AF14" s="246">
        <v>0</v>
      </c>
      <c r="AG14" s="249">
        <v>0</v>
      </c>
      <c r="AH14" s="249">
        <v>0</v>
      </c>
      <c r="AI14" s="249">
        <v>0</v>
      </c>
      <c r="AJ14" s="250">
        <v>0</v>
      </c>
      <c r="AK14" s="1"/>
      <c r="AL14" s="251">
        <v>0</v>
      </c>
      <c r="AM14" s="249">
        <v>0</v>
      </c>
      <c r="AN14" s="249">
        <v>0</v>
      </c>
      <c r="AO14" s="252">
        <v>0</v>
      </c>
      <c r="AP14" s="253">
        <v>0</v>
      </c>
      <c r="AQ14" s="254"/>
      <c r="AR14" s="251">
        <v>0</v>
      </c>
      <c r="AS14" s="249">
        <v>0</v>
      </c>
      <c r="AT14" s="252">
        <v>0</v>
      </c>
      <c r="AU14" s="253">
        <v>0</v>
      </c>
      <c r="AV14" s="1"/>
      <c r="AW14" s="1"/>
      <c r="AX14" s="1"/>
      <c r="AY14" s="1"/>
      <c r="AZ14" s="1"/>
      <c r="BA14" s="1"/>
      <c r="BB14" s="1"/>
      <c r="BC14" s="1"/>
      <c r="BD14" s="1"/>
    </row>
    <row r="15" spans="1:56" ht="12" customHeight="1" x14ac:dyDescent="0.2">
      <c r="A15" s="242" t="s">
        <v>141</v>
      </c>
      <c r="B15" s="243">
        <v>0</v>
      </c>
      <c r="C15" s="202"/>
      <c r="D15" s="244">
        <v>0</v>
      </c>
      <c r="E15" s="202"/>
      <c r="F15" s="244">
        <v>4850</v>
      </c>
      <c r="G15" s="202"/>
      <c r="H15" s="244">
        <v>8765</v>
      </c>
      <c r="I15" s="202"/>
      <c r="J15" s="244">
        <v>14747</v>
      </c>
      <c r="K15" s="202"/>
      <c r="L15" s="244">
        <v>19473</v>
      </c>
      <c r="M15" s="202"/>
      <c r="N15" s="244">
        <v>22380</v>
      </c>
      <c r="O15" s="202"/>
      <c r="P15" s="244">
        <v>21677</v>
      </c>
      <c r="Q15" s="202"/>
      <c r="R15" s="244">
        <v>25413</v>
      </c>
      <c r="S15" s="202"/>
      <c r="T15" s="244">
        <v>32928</v>
      </c>
      <c r="U15" s="202"/>
      <c r="V15" s="244">
        <v>27786</v>
      </c>
      <c r="W15" s="202"/>
      <c r="X15" s="245">
        <v>24075</v>
      </c>
      <c r="Y15" s="1"/>
      <c r="Z15" s="246">
        <v>6190</v>
      </c>
      <c r="AA15" s="247">
        <v>6066</v>
      </c>
      <c r="AB15" s="247">
        <v>5897</v>
      </c>
      <c r="AC15" s="247">
        <v>5619</v>
      </c>
      <c r="AD15" s="248">
        <v>23772</v>
      </c>
      <c r="AE15" s="1"/>
      <c r="AF15" s="246">
        <v>11571</v>
      </c>
      <c r="AG15" s="249">
        <v>11277</v>
      </c>
      <c r="AH15" s="249">
        <v>12797</v>
      </c>
      <c r="AI15" s="249">
        <v>12982</v>
      </c>
      <c r="AJ15" s="250">
        <v>48627</v>
      </c>
      <c r="AK15" s="1"/>
      <c r="AL15" s="251">
        <v>6912</v>
      </c>
      <c r="AM15" s="249">
        <v>13314</v>
      </c>
      <c r="AN15" s="249">
        <v>13492</v>
      </c>
      <c r="AO15" s="252">
        <v>16748</v>
      </c>
      <c r="AP15" s="253">
        <v>50466</v>
      </c>
      <c r="AQ15" s="254"/>
      <c r="AR15" s="251">
        <v>8916</v>
      </c>
      <c r="AS15" s="249">
        <v>-2720</v>
      </c>
      <c r="AT15" s="252">
        <v>7754</v>
      </c>
      <c r="AU15" s="253">
        <v>13950</v>
      </c>
      <c r="AV15" s="1"/>
      <c r="AW15" s="1"/>
      <c r="AX15" s="1"/>
      <c r="AY15" s="1"/>
      <c r="AZ15" s="1"/>
      <c r="BA15" s="1"/>
      <c r="BB15" s="1"/>
      <c r="BC15" s="1"/>
      <c r="BD15" s="1"/>
    </row>
    <row r="16" spans="1:56" ht="12" customHeight="1" x14ac:dyDescent="0.2">
      <c r="A16" s="242" t="s">
        <v>142</v>
      </c>
      <c r="B16" s="243">
        <v>-527</v>
      </c>
      <c r="C16" s="202"/>
      <c r="D16" s="244">
        <v>-420</v>
      </c>
      <c r="E16" s="202"/>
      <c r="F16" s="244">
        <v>218</v>
      </c>
      <c r="G16" s="202"/>
      <c r="H16" s="244">
        <v>1290</v>
      </c>
      <c r="I16" s="202"/>
      <c r="J16" s="244">
        <v>-2029</v>
      </c>
      <c r="K16" s="202"/>
      <c r="L16" s="244">
        <v>-4538</v>
      </c>
      <c r="M16" s="202"/>
      <c r="N16" s="244">
        <v>179</v>
      </c>
      <c r="O16" s="202"/>
      <c r="P16" s="244">
        <v>1614</v>
      </c>
      <c r="Q16" s="202"/>
      <c r="R16" s="244">
        <v>-1810</v>
      </c>
      <c r="S16" s="202"/>
      <c r="T16" s="244">
        <v>-8626</v>
      </c>
      <c r="U16" s="202"/>
      <c r="V16" s="244">
        <v>-12807</v>
      </c>
      <c r="W16" s="202"/>
      <c r="X16" s="248">
        <v>-14940</v>
      </c>
      <c r="Y16" s="1"/>
      <c r="Z16" s="246">
        <v>-2649</v>
      </c>
      <c r="AA16" s="247">
        <v>-5690</v>
      </c>
      <c r="AB16" s="247">
        <v>-2842</v>
      </c>
      <c r="AC16" s="247">
        <v>-4741</v>
      </c>
      <c r="AD16" s="248">
        <v>-15922</v>
      </c>
      <c r="AE16" s="1"/>
      <c r="AF16" s="246">
        <v>-18163</v>
      </c>
      <c r="AG16" s="249">
        <v>655</v>
      </c>
      <c r="AH16" s="249">
        <v>-20341</v>
      </c>
      <c r="AI16" s="249">
        <v>-3509</v>
      </c>
      <c r="AJ16" s="250">
        <v>-41358</v>
      </c>
      <c r="AK16" s="1"/>
      <c r="AL16" s="251">
        <v>-16589</v>
      </c>
      <c r="AM16" s="249">
        <v>9720</v>
      </c>
      <c r="AN16" s="249">
        <v>-2683</v>
      </c>
      <c r="AO16" s="252">
        <v>-4487</v>
      </c>
      <c r="AP16" s="253">
        <v>-14039</v>
      </c>
      <c r="AQ16" s="254"/>
      <c r="AR16" s="251">
        <v>-3963</v>
      </c>
      <c r="AS16" s="249">
        <v>12207</v>
      </c>
      <c r="AT16" s="252">
        <v>769</v>
      </c>
      <c r="AU16" s="253">
        <v>9013</v>
      </c>
      <c r="AV16" s="1"/>
      <c r="AW16" s="1"/>
      <c r="AX16" s="1"/>
      <c r="AY16" s="1"/>
      <c r="AZ16" s="1"/>
      <c r="BA16" s="1"/>
      <c r="BB16" s="1"/>
      <c r="BC16" s="1"/>
      <c r="BD16" s="1"/>
    </row>
    <row r="17" spans="1:56" ht="12" customHeight="1" x14ac:dyDescent="0.2">
      <c r="A17" s="242" t="s">
        <v>143</v>
      </c>
      <c r="B17" s="243">
        <v>0</v>
      </c>
      <c r="C17" s="256"/>
      <c r="D17" s="244">
        <v>0</v>
      </c>
      <c r="E17" s="256"/>
      <c r="F17" s="244">
        <v>0</v>
      </c>
      <c r="G17" s="256"/>
      <c r="H17" s="257">
        <v>0</v>
      </c>
      <c r="I17" s="256"/>
      <c r="J17" s="257">
        <v>0</v>
      </c>
      <c r="K17" s="256"/>
      <c r="L17" s="257">
        <v>0</v>
      </c>
      <c r="M17" s="256"/>
      <c r="N17" s="257">
        <v>0</v>
      </c>
      <c r="O17" s="256"/>
      <c r="P17" s="257">
        <v>0</v>
      </c>
      <c r="Q17" s="256"/>
      <c r="R17" s="257">
        <v>0</v>
      </c>
      <c r="S17" s="256"/>
      <c r="T17" s="244">
        <v>0</v>
      </c>
      <c r="U17" s="256"/>
      <c r="V17" s="244">
        <v>12681</v>
      </c>
      <c r="W17" s="258"/>
      <c r="X17" s="250">
        <v>0</v>
      </c>
      <c r="Y17" s="114"/>
      <c r="Z17" s="246">
        <v>0</v>
      </c>
      <c r="AA17" s="247">
        <v>0</v>
      </c>
      <c r="AB17" s="247">
        <v>0</v>
      </c>
      <c r="AC17" s="247">
        <v>0</v>
      </c>
      <c r="AD17" s="248">
        <v>0</v>
      </c>
      <c r="AE17" s="1"/>
      <c r="AF17" s="251">
        <v>0</v>
      </c>
      <c r="AG17" s="249">
        <v>0</v>
      </c>
      <c r="AH17" s="249">
        <v>0</v>
      </c>
      <c r="AI17" s="249">
        <v>0</v>
      </c>
      <c r="AJ17" s="250">
        <v>0</v>
      </c>
      <c r="AK17" s="1"/>
      <c r="AL17" s="251">
        <v>0</v>
      </c>
      <c r="AM17" s="249">
        <v>0</v>
      </c>
      <c r="AN17" s="249">
        <v>0</v>
      </c>
      <c r="AO17" s="252">
        <v>0</v>
      </c>
      <c r="AP17" s="253">
        <v>0</v>
      </c>
      <c r="AQ17" s="254"/>
      <c r="AR17" s="251">
        <v>0</v>
      </c>
      <c r="AS17" s="249">
        <v>0</v>
      </c>
      <c r="AT17" s="252">
        <v>0</v>
      </c>
      <c r="AU17" s="253">
        <v>0</v>
      </c>
      <c r="AV17" s="1"/>
      <c r="AW17" s="1"/>
      <c r="AX17" s="1"/>
      <c r="AY17" s="1"/>
      <c r="AZ17" s="1"/>
      <c r="BA17" s="1"/>
      <c r="BB17" s="1"/>
      <c r="BC17" s="1"/>
      <c r="BD17" s="1"/>
    </row>
    <row r="18" spans="1:56" ht="12" customHeight="1" x14ac:dyDescent="0.2">
      <c r="A18" s="242" t="s">
        <v>60</v>
      </c>
      <c r="B18" s="243">
        <v>0</v>
      </c>
      <c r="C18" s="256"/>
      <c r="D18" s="244">
        <v>0</v>
      </c>
      <c r="E18" s="256"/>
      <c r="F18" s="244">
        <v>0</v>
      </c>
      <c r="G18" s="256"/>
      <c r="H18" s="257">
        <v>0</v>
      </c>
      <c r="I18" s="256"/>
      <c r="J18" s="257">
        <v>0</v>
      </c>
      <c r="K18" s="256"/>
      <c r="L18" s="257">
        <v>0</v>
      </c>
      <c r="M18" s="256"/>
      <c r="N18" s="257">
        <v>0</v>
      </c>
      <c r="O18" s="256"/>
      <c r="P18" s="244">
        <v>0</v>
      </c>
      <c r="Q18" s="256"/>
      <c r="R18" s="257">
        <v>0</v>
      </c>
      <c r="S18" s="256"/>
      <c r="T18" s="244">
        <v>1910</v>
      </c>
      <c r="U18" s="256"/>
      <c r="V18" s="244">
        <v>2704</v>
      </c>
      <c r="W18" s="258"/>
      <c r="X18" s="250">
        <v>0</v>
      </c>
      <c r="Y18" s="114"/>
      <c r="Z18" s="246">
        <v>0</v>
      </c>
      <c r="AA18" s="247">
        <v>0</v>
      </c>
      <c r="AB18" s="247">
        <v>0</v>
      </c>
      <c r="AC18" s="247">
        <v>0</v>
      </c>
      <c r="AD18" s="248">
        <v>0</v>
      </c>
      <c r="AE18" s="1"/>
      <c r="AF18" s="251">
        <v>0</v>
      </c>
      <c r="AG18" s="249">
        <v>0</v>
      </c>
      <c r="AH18" s="249">
        <v>0</v>
      </c>
      <c r="AI18" s="249">
        <v>0</v>
      </c>
      <c r="AJ18" s="250">
        <v>0</v>
      </c>
      <c r="AK18" s="1"/>
      <c r="AL18" s="251">
        <v>0</v>
      </c>
      <c r="AM18" s="249">
        <v>0</v>
      </c>
      <c r="AN18" s="249">
        <v>0</v>
      </c>
      <c r="AO18" s="252">
        <v>0</v>
      </c>
      <c r="AP18" s="253">
        <v>0</v>
      </c>
      <c r="AQ18" s="254"/>
      <c r="AR18" s="251">
        <v>0</v>
      </c>
      <c r="AS18" s="249">
        <v>0</v>
      </c>
      <c r="AT18" s="252">
        <v>0</v>
      </c>
      <c r="AU18" s="253">
        <v>0</v>
      </c>
      <c r="AV18" s="1"/>
      <c r="AW18" s="1"/>
      <c r="AX18" s="1"/>
      <c r="AY18" s="1"/>
      <c r="AZ18" s="1"/>
      <c r="BA18" s="1"/>
      <c r="BB18" s="1"/>
      <c r="BC18" s="1"/>
      <c r="BD18" s="1"/>
    </row>
    <row r="19" spans="1:56" ht="12" customHeight="1" x14ac:dyDescent="0.2">
      <c r="A19" s="242" t="s">
        <v>144</v>
      </c>
      <c r="B19" s="243">
        <v>0</v>
      </c>
      <c r="C19" s="256"/>
      <c r="D19" s="244">
        <v>0</v>
      </c>
      <c r="E19" s="256"/>
      <c r="F19" s="244">
        <v>0</v>
      </c>
      <c r="G19" s="256"/>
      <c r="H19" s="257">
        <v>0</v>
      </c>
      <c r="I19" s="256"/>
      <c r="J19" s="257">
        <v>0</v>
      </c>
      <c r="K19" s="256"/>
      <c r="L19" s="257">
        <v>0</v>
      </c>
      <c r="M19" s="256"/>
      <c r="N19" s="257">
        <v>0</v>
      </c>
      <c r="O19" s="256"/>
      <c r="P19" s="257">
        <v>0</v>
      </c>
      <c r="Q19" s="256"/>
      <c r="R19" s="257">
        <v>0</v>
      </c>
      <c r="S19" s="256"/>
      <c r="T19" s="244">
        <v>-1414</v>
      </c>
      <c r="U19" s="256"/>
      <c r="V19" s="257">
        <v>0</v>
      </c>
      <c r="W19" s="258"/>
      <c r="X19" s="250">
        <v>0</v>
      </c>
      <c r="Y19" s="114"/>
      <c r="Z19" s="246">
        <v>0</v>
      </c>
      <c r="AA19" s="247">
        <v>0</v>
      </c>
      <c r="AB19" s="247">
        <v>0</v>
      </c>
      <c r="AC19" s="247">
        <v>0</v>
      </c>
      <c r="AD19" s="248">
        <v>0</v>
      </c>
      <c r="AE19" s="1"/>
      <c r="AF19" s="251">
        <v>0</v>
      </c>
      <c r="AG19" s="249">
        <v>0</v>
      </c>
      <c r="AH19" s="249">
        <v>0</v>
      </c>
      <c r="AI19" s="249">
        <v>0</v>
      </c>
      <c r="AJ19" s="250">
        <v>0</v>
      </c>
      <c r="AK19" s="1"/>
      <c r="AL19" s="251">
        <v>0</v>
      </c>
      <c r="AM19" s="249">
        <v>0</v>
      </c>
      <c r="AN19" s="249">
        <v>0</v>
      </c>
      <c r="AO19" s="252">
        <v>0</v>
      </c>
      <c r="AP19" s="253">
        <v>0</v>
      </c>
      <c r="AQ19" s="254"/>
      <c r="AR19" s="251">
        <v>0</v>
      </c>
      <c r="AS19" s="249">
        <v>0</v>
      </c>
      <c r="AT19" s="252">
        <v>0</v>
      </c>
      <c r="AU19" s="253">
        <v>0</v>
      </c>
      <c r="AV19" s="1"/>
      <c r="AW19" s="1"/>
      <c r="AX19" s="1"/>
      <c r="AY19" s="1"/>
      <c r="AZ19" s="1"/>
      <c r="BA19" s="1"/>
      <c r="BB19" s="1"/>
      <c r="BC19" s="1"/>
      <c r="BD19" s="1"/>
    </row>
    <row r="20" spans="1:56" ht="12" customHeight="1" x14ac:dyDescent="0.2">
      <c r="A20" s="242" t="s">
        <v>145</v>
      </c>
      <c r="B20" s="243">
        <v>-162</v>
      </c>
      <c r="C20" s="256"/>
      <c r="D20" s="244">
        <v>9</v>
      </c>
      <c r="E20" s="256"/>
      <c r="F20" s="244">
        <v>-7</v>
      </c>
      <c r="G20" s="256"/>
      <c r="H20" s="257">
        <v>0</v>
      </c>
      <c r="I20" s="256"/>
      <c r="J20" s="257">
        <v>0</v>
      </c>
      <c r="K20" s="256"/>
      <c r="L20" s="257">
        <v>0</v>
      </c>
      <c r="M20" s="256"/>
      <c r="N20" s="257">
        <v>0</v>
      </c>
      <c r="O20" s="256"/>
      <c r="P20" s="257">
        <v>0</v>
      </c>
      <c r="Q20" s="256"/>
      <c r="R20" s="257">
        <v>0</v>
      </c>
      <c r="S20" s="256"/>
      <c r="T20" s="257">
        <v>0</v>
      </c>
      <c r="U20" s="256"/>
      <c r="V20" s="257">
        <v>0</v>
      </c>
      <c r="W20" s="258"/>
      <c r="X20" s="250">
        <v>0</v>
      </c>
      <c r="Y20" s="114"/>
      <c r="Z20" s="246">
        <v>0</v>
      </c>
      <c r="AA20" s="247">
        <v>0</v>
      </c>
      <c r="AB20" s="247">
        <v>0</v>
      </c>
      <c r="AC20" s="247">
        <v>0</v>
      </c>
      <c r="AD20" s="248">
        <v>0</v>
      </c>
      <c r="AE20" s="1"/>
      <c r="AF20" s="251">
        <v>0</v>
      </c>
      <c r="AG20" s="249">
        <v>0</v>
      </c>
      <c r="AH20" s="249">
        <v>0</v>
      </c>
      <c r="AI20" s="249">
        <v>0</v>
      </c>
      <c r="AJ20" s="250">
        <v>0</v>
      </c>
      <c r="AK20" s="1"/>
      <c r="AL20" s="251">
        <v>0</v>
      </c>
      <c r="AM20" s="249">
        <v>0</v>
      </c>
      <c r="AN20" s="249">
        <v>0</v>
      </c>
      <c r="AO20" s="252">
        <v>0</v>
      </c>
      <c r="AP20" s="253">
        <v>0</v>
      </c>
      <c r="AQ20" s="254"/>
      <c r="AR20" s="251">
        <v>0</v>
      </c>
      <c r="AS20" s="249">
        <v>0</v>
      </c>
      <c r="AT20" s="252">
        <v>0</v>
      </c>
      <c r="AU20" s="253">
        <v>0</v>
      </c>
      <c r="AV20" s="1"/>
      <c r="AW20" s="1"/>
      <c r="AX20" s="1"/>
      <c r="AY20" s="1"/>
      <c r="AZ20" s="1"/>
      <c r="BA20" s="1"/>
      <c r="BB20" s="1"/>
      <c r="BC20" s="1"/>
      <c r="BD20" s="1"/>
    </row>
    <row r="21" spans="1:56" ht="12" customHeight="1" x14ac:dyDescent="0.2">
      <c r="A21" s="242" t="s">
        <v>146</v>
      </c>
      <c r="B21" s="255">
        <v>0</v>
      </c>
      <c r="C21" s="256"/>
      <c r="D21" s="257">
        <v>0</v>
      </c>
      <c r="E21" s="256"/>
      <c r="F21" s="244">
        <v>0</v>
      </c>
      <c r="G21" s="256"/>
      <c r="H21" s="244">
        <v>1350</v>
      </c>
      <c r="I21" s="256"/>
      <c r="J21" s="244">
        <v>133</v>
      </c>
      <c r="K21" s="256"/>
      <c r="L21" s="244">
        <v>1892</v>
      </c>
      <c r="M21" s="256"/>
      <c r="N21" s="244">
        <v>535</v>
      </c>
      <c r="O21" s="256"/>
      <c r="P21" s="244">
        <v>486</v>
      </c>
      <c r="Q21" s="256"/>
      <c r="R21" s="257">
        <v>0</v>
      </c>
      <c r="S21" s="256"/>
      <c r="T21" s="244">
        <v>1529</v>
      </c>
      <c r="U21" s="256"/>
      <c r="V21" s="244">
        <v>7</v>
      </c>
      <c r="W21" s="258"/>
      <c r="X21" s="250">
        <v>0</v>
      </c>
      <c r="Y21" s="114"/>
      <c r="Z21" s="246">
        <v>0</v>
      </c>
      <c r="AA21" s="247">
        <v>3022</v>
      </c>
      <c r="AB21" s="247">
        <v>6741</v>
      </c>
      <c r="AC21" s="247">
        <v>1216</v>
      </c>
      <c r="AD21" s="248">
        <v>10979</v>
      </c>
      <c r="AE21" s="1"/>
      <c r="AF21" s="251">
        <v>0</v>
      </c>
      <c r="AG21" s="249">
        <v>0</v>
      </c>
      <c r="AH21" s="249">
        <v>1730</v>
      </c>
      <c r="AI21" s="249">
        <v>678</v>
      </c>
      <c r="AJ21" s="250">
        <v>2408</v>
      </c>
      <c r="AK21" s="1"/>
      <c r="AL21" s="251">
        <v>0</v>
      </c>
      <c r="AM21" s="249">
        <v>0</v>
      </c>
      <c r="AN21" s="249">
        <v>0</v>
      </c>
      <c r="AO21" s="252">
        <v>0</v>
      </c>
      <c r="AP21" s="253">
        <v>0</v>
      </c>
      <c r="AQ21" s="254"/>
      <c r="AR21" s="251">
        <v>0</v>
      </c>
      <c r="AS21" s="249">
        <v>0</v>
      </c>
      <c r="AT21" s="252">
        <v>0</v>
      </c>
      <c r="AU21" s="253">
        <v>0</v>
      </c>
      <c r="AV21" s="1"/>
      <c r="AW21" s="1"/>
      <c r="AX21" s="1"/>
      <c r="AY21" s="1"/>
      <c r="AZ21" s="1"/>
      <c r="BA21" s="1"/>
      <c r="BB21" s="1"/>
      <c r="BC21" s="1"/>
      <c r="BD21" s="1"/>
    </row>
    <row r="22" spans="1:56" ht="12" customHeight="1" x14ac:dyDescent="0.2">
      <c r="A22" s="242" t="s">
        <v>52</v>
      </c>
      <c r="B22" s="255">
        <v>0</v>
      </c>
      <c r="C22" s="256"/>
      <c r="D22" s="257">
        <v>0</v>
      </c>
      <c r="E22" s="256"/>
      <c r="F22" s="244">
        <v>0</v>
      </c>
      <c r="G22" s="256"/>
      <c r="H22" s="257">
        <v>0</v>
      </c>
      <c r="I22" s="256"/>
      <c r="J22" s="257">
        <v>0</v>
      </c>
      <c r="K22" s="256"/>
      <c r="L22" s="257">
        <v>0</v>
      </c>
      <c r="M22" s="256"/>
      <c r="N22" s="257">
        <v>0</v>
      </c>
      <c r="O22" s="256"/>
      <c r="P22" s="257">
        <v>0</v>
      </c>
      <c r="Q22" s="256"/>
      <c r="R22" s="257">
        <v>0</v>
      </c>
      <c r="S22" s="256"/>
      <c r="T22" s="257">
        <v>0</v>
      </c>
      <c r="U22" s="256"/>
      <c r="V22" s="257">
        <v>0</v>
      </c>
      <c r="W22" s="258"/>
      <c r="X22" s="250">
        <v>0</v>
      </c>
      <c r="Y22" s="114"/>
      <c r="Z22" s="246">
        <v>0</v>
      </c>
      <c r="AA22" s="247">
        <v>0</v>
      </c>
      <c r="AB22" s="247">
        <v>0</v>
      </c>
      <c r="AC22" s="247">
        <v>0</v>
      </c>
      <c r="AD22" s="248">
        <v>0</v>
      </c>
      <c r="AE22" s="1"/>
      <c r="AF22" s="251">
        <v>0</v>
      </c>
      <c r="AG22" s="249">
        <v>0</v>
      </c>
      <c r="AH22" s="249">
        <v>0</v>
      </c>
      <c r="AI22" s="249">
        <v>0</v>
      </c>
      <c r="AJ22" s="250">
        <v>0</v>
      </c>
      <c r="AK22" s="1"/>
      <c r="AL22" s="251">
        <v>-47545</v>
      </c>
      <c r="AM22" s="249">
        <v>0</v>
      </c>
      <c r="AN22" s="249">
        <v>0</v>
      </c>
      <c r="AO22" s="252">
        <v>0</v>
      </c>
      <c r="AP22" s="253">
        <v>-47545</v>
      </c>
      <c r="AQ22" s="254"/>
      <c r="AR22" s="251">
        <v>0</v>
      </c>
      <c r="AS22" s="249">
        <v>0</v>
      </c>
      <c r="AT22" s="252">
        <v>0</v>
      </c>
      <c r="AU22" s="253">
        <v>0</v>
      </c>
      <c r="AV22" s="1"/>
      <c r="AW22" s="1"/>
      <c r="AX22" s="1"/>
      <c r="AY22" s="1"/>
      <c r="AZ22" s="1"/>
      <c r="BA22" s="1"/>
      <c r="BB22" s="1"/>
      <c r="BC22" s="1"/>
      <c r="BD22" s="1"/>
    </row>
    <row r="23" spans="1:56" ht="12" customHeight="1" x14ac:dyDescent="0.2">
      <c r="A23" s="242" t="s">
        <v>147</v>
      </c>
      <c r="B23" s="243">
        <v>0</v>
      </c>
      <c r="C23" s="202"/>
      <c r="D23" s="244">
        <v>0</v>
      </c>
      <c r="E23" s="202"/>
      <c r="F23" s="244">
        <v>0</v>
      </c>
      <c r="G23" s="202"/>
      <c r="H23" s="244">
        <v>0</v>
      </c>
      <c r="I23" s="202"/>
      <c r="J23" s="244">
        <v>0</v>
      </c>
      <c r="K23" s="202"/>
      <c r="L23" s="244">
        <v>0</v>
      </c>
      <c r="M23" s="202"/>
      <c r="N23" s="244">
        <v>0</v>
      </c>
      <c r="O23" s="202"/>
      <c r="P23" s="244">
        <v>0</v>
      </c>
      <c r="Q23" s="202"/>
      <c r="R23" s="244">
        <v>0</v>
      </c>
      <c r="S23" s="202"/>
      <c r="T23" s="244">
        <v>0</v>
      </c>
      <c r="U23" s="202"/>
      <c r="V23" s="244">
        <v>0</v>
      </c>
      <c r="W23" s="202"/>
      <c r="X23" s="248">
        <v>0</v>
      </c>
      <c r="Y23" s="1"/>
      <c r="Z23" s="246">
        <v>0</v>
      </c>
      <c r="AA23" s="247">
        <v>0</v>
      </c>
      <c r="AB23" s="247">
        <v>0</v>
      </c>
      <c r="AC23" s="247">
        <v>0</v>
      </c>
      <c r="AD23" s="248">
        <v>0</v>
      </c>
      <c r="AE23" s="1"/>
      <c r="AF23" s="246">
        <v>0</v>
      </c>
      <c r="AG23" s="249">
        <v>0</v>
      </c>
      <c r="AH23" s="249">
        <v>0</v>
      </c>
      <c r="AI23" s="249">
        <v>0</v>
      </c>
      <c r="AJ23" s="250">
        <v>0</v>
      </c>
      <c r="AK23" s="1"/>
      <c r="AL23" s="251">
        <v>0</v>
      </c>
      <c r="AM23" s="249">
        <v>0</v>
      </c>
      <c r="AN23" s="249">
        <v>0</v>
      </c>
      <c r="AO23" s="252">
        <v>17359</v>
      </c>
      <c r="AP23" s="250">
        <v>17359</v>
      </c>
      <c r="AQ23" s="254"/>
      <c r="AR23" s="251">
        <v>0</v>
      </c>
      <c r="AS23" s="249">
        <v>0</v>
      </c>
      <c r="AT23" s="252">
        <v>0</v>
      </c>
      <c r="AU23" s="253">
        <v>0</v>
      </c>
      <c r="AV23" s="1"/>
      <c r="AW23" s="1"/>
      <c r="AX23" s="1"/>
      <c r="AY23" s="1"/>
      <c r="AZ23" s="1"/>
      <c r="BA23" s="1"/>
      <c r="BB23" s="1"/>
      <c r="BC23" s="1"/>
      <c r="BD23" s="1"/>
    </row>
    <row r="24" spans="1:56" ht="12" customHeight="1" x14ac:dyDescent="0.2">
      <c r="A24" s="242" t="s">
        <v>148</v>
      </c>
      <c r="B24" s="243">
        <v>0</v>
      </c>
      <c r="C24" s="202"/>
      <c r="D24" s="244">
        <v>0</v>
      </c>
      <c r="E24" s="202"/>
      <c r="F24" s="244">
        <v>0</v>
      </c>
      <c r="G24" s="202"/>
      <c r="H24" s="244">
        <v>0</v>
      </c>
      <c r="I24" s="202"/>
      <c r="J24" s="244">
        <v>0</v>
      </c>
      <c r="K24" s="202"/>
      <c r="L24" s="244">
        <v>0</v>
      </c>
      <c r="M24" s="202"/>
      <c r="N24" s="244">
        <v>0</v>
      </c>
      <c r="O24" s="202"/>
      <c r="P24" s="244">
        <v>0</v>
      </c>
      <c r="Q24" s="202"/>
      <c r="R24" s="244">
        <v>0</v>
      </c>
      <c r="S24" s="202"/>
      <c r="T24" s="244">
        <v>-588</v>
      </c>
      <c r="U24" s="202"/>
      <c r="V24" s="244">
        <v>2192</v>
      </c>
      <c r="W24" s="202"/>
      <c r="X24" s="248">
        <v>14890</v>
      </c>
      <c r="Y24" s="1"/>
      <c r="Z24" s="246">
        <v>0</v>
      </c>
      <c r="AA24" s="247">
        <v>0</v>
      </c>
      <c r="AB24" s="247">
        <v>0</v>
      </c>
      <c r="AC24" s="247">
        <v>0</v>
      </c>
      <c r="AD24" s="248">
        <v>0</v>
      </c>
      <c r="AE24" s="1"/>
      <c r="AF24" s="246">
        <v>16020</v>
      </c>
      <c r="AG24" s="249">
        <v>6746</v>
      </c>
      <c r="AH24" s="249">
        <v>4598</v>
      </c>
      <c r="AI24" s="249">
        <v>12013</v>
      </c>
      <c r="AJ24" s="250">
        <v>39377</v>
      </c>
      <c r="AK24" s="1"/>
      <c r="AL24" s="251">
        <v>827</v>
      </c>
      <c r="AM24" s="249">
        <v>947</v>
      </c>
      <c r="AN24" s="249">
        <v>0</v>
      </c>
      <c r="AO24" s="252">
        <v>0</v>
      </c>
      <c r="AP24" s="253">
        <v>1774</v>
      </c>
      <c r="AQ24" s="254"/>
      <c r="AR24" s="251">
        <v>0</v>
      </c>
      <c r="AS24" s="249">
        <v>0</v>
      </c>
      <c r="AT24" s="252">
        <v>0</v>
      </c>
      <c r="AU24" s="253">
        <v>0</v>
      </c>
      <c r="AV24" s="1"/>
      <c r="AW24" s="1"/>
      <c r="AX24" s="1"/>
      <c r="AY24" s="1"/>
      <c r="AZ24" s="1"/>
      <c r="BA24" s="1"/>
      <c r="BB24" s="1"/>
      <c r="BC24" s="1"/>
      <c r="BD24" s="1"/>
    </row>
    <row r="25" spans="1:56" ht="12" customHeight="1" x14ac:dyDescent="0.2">
      <c r="A25" s="242" t="s">
        <v>149</v>
      </c>
      <c r="B25" s="255">
        <v>0</v>
      </c>
      <c r="C25" s="256"/>
      <c r="D25" s="257">
        <v>0</v>
      </c>
      <c r="E25" s="256"/>
      <c r="F25" s="244">
        <v>0</v>
      </c>
      <c r="G25" s="256"/>
      <c r="H25" s="257">
        <v>0</v>
      </c>
      <c r="I25" s="256"/>
      <c r="J25" s="257">
        <v>0</v>
      </c>
      <c r="K25" s="256"/>
      <c r="L25" s="257">
        <v>0</v>
      </c>
      <c r="M25" s="256"/>
      <c r="N25" s="257">
        <v>0</v>
      </c>
      <c r="O25" s="256"/>
      <c r="P25" s="257">
        <v>0</v>
      </c>
      <c r="Q25" s="256"/>
      <c r="R25" s="257">
        <v>0</v>
      </c>
      <c r="S25" s="256"/>
      <c r="T25" s="257">
        <v>0</v>
      </c>
      <c r="U25" s="256"/>
      <c r="V25" s="257">
        <v>0</v>
      </c>
      <c r="W25" s="258"/>
      <c r="X25" s="250">
        <v>0</v>
      </c>
      <c r="Y25" s="114"/>
      <c r="Z25" s="246">
        <v>0</v>
      </c>
      <c r="AA25" s="247">
        <v>0</v>
      </c>
      <c r="AB25" s="247">
        <v>0</v>
      </c>
      <c r="AC25" s="247">
        <v>0</v>
      </c>
      <c r="AD25" s="248">
        <v>0</v>
      </c>
      <c r="AE25" s="1"/>
      <c r="AF25" s="246">
        <v>0</v>
      </c>
      <c r="AG25" s="249">
        <v>-2268</v>
      </c>
      <c r="AH25" s="249">
        <v>0</v>
      </c>
      <c r="AI25" s="249">
        <v>0</v>
      </c>
      <c r="AJ25" s="250">
        <v>-2268</v>
      </c>
      <c r="AK25" s="1"/>
      <c r="AL25" s="251">
        <v>0</v>
      </c>
      <c r="AM25" s="249">
        <v>0</v>
      </c>
      <c r="AN25" s="249">
        <v>0</v>
      </c>
      <c r="AO25" s="252">
        <v>0</v>
      </c>
      <c r="AP25" s="253">
        <v>0</v>
      </c>
      <c r="AQ25" s="254"/>
      <c r="AR25" s="251">
        <v>0</v>
      </c>
      <c r="AS25" s="249">
        <v>0</v>
      </c>
      <c r="AT25" s="252">
        <v>0</v>
      </c>
      <c r="AU25" s="253">
        <v>0</v>
      </c>
      <c r="AV25" s="1"/>
      <c r="AW25" s="1"/>
      <c r="AX25" s="1"/>
      <c r="AY25" s="1"/>
      <c r="AZ25" s="1"/>
      <c r="BA25" s="1"/>
      <c r="BB25" s="1"/>
      <c r="BC25" s="1"/>
      <c r="BD25" s="1"/>
    </row>
    <row r="26" spans="1:56" ht="12" customHeight="1" x14ac:dyDescent="0.2">
      <c r="A26" s="242" t="s">
        <v>150</v>
      </c>
      <c r="B26" s="243">
        <v>0</v>
      </c>
      <c r="C26" s="202"/>
      <c r="D26" s="244">
        <v>0</v>
      </c>
      <c r="E26" s="202"/>
      <c r="F26" s="244">
        <v>0</v>
      </c>
      <c r="G26" s="202"/>
      <c r="H26" s="244">
        <v>0</v>
      </c>
      <c r="I26" s="202"/>
      <c r="J26" s="244">
        <v>0</v>
      </c>
      <c r="K26" s="202"/>
      <c r="L26" s="244">
        <v>0</v>
      </c>
      <c r="M26" s="202"/>
      <c r="N26" s="244">
        <v>0</v>
      </c>
      <c r="O26" s="202"/>
      <c r="P26" s="244">
        <v>0</v>
      </c>
      <c r="Q26" s="202"/>
      <c r="R26" s="244">
        <v>0</v>
      </c>
      <c r="S26" s="202"/>
      <c r="T26" s="244">
        <v>0</v>
      </c>
      <c r="U26" s="202"/>
      <c r="V26" s="244">
        <v>425</v>
      </c>
      <c r="W26" s="202"/>
      <c r="X26" s="245">
        <v>-1868</v>
      </c>
      <c r="Y26" s="1"/>
      <c r="Z26" s="246">
        <v>-2052</v>
      </c>
      <c r="AA26" s="247">
        <v>134</v>
      </c>
      <c r="AB26" s="247">
        <v>2897</v>
      </c>
      <c r="AC26" s="247">
        <v>-9142</v>
      </c>
      <c r="AD26" s="248">
        <v>-8163</v>
      </c>
      <c r="AE26" s="1"/>
      <c r="AF26" s="246">
        <v>1811</v>
      </c>
      <c r="AG26" s="249">
        <v>-6384</v>
      </c>
      <c r="AH26" s="249">
        <v>5412</v>
      </c>
      <c r="AI26" s="249">
        <v>14974</v>
      </c>
      <c r="AJ26" s="250">
        <v>15813</v>
      </c>
      <c r="AK26" s="1"/>
      <c r="AL26" s="251">
        <v>6066</v>
      </c>
      <c r="AM26" s="249">
        <v>-1525</v>
      </c>
      <c r="AN26" s="249">
        <v>4705</v>
      </c>
      <c r="AO26" s="252">
        <v>-24786</v>
      </c>
      <c r="AP26" s="253">
        <v>-15540</v>
      </c>
      <c r="AQ26" s="254"/>
      <c r="AR26" s="251">
        <v>-5766</v>
      </c>
      <c r="AS26" s="249">
        <v>-3815</v>
      </c>
      <c r="AT26" s="252">
        <v>3649</v>
      </c>
      <c r="AU26" s="253">
        <v>-5932</v>
      </c>
      <c r="AV26" s="1"/>
      <c r="AW26" s="1"/>
      <c r="AX26" s="1"/>
      <c r="AY26" s="1"/>
      <c r="AZ26" s="1"/>
      <c r="BA26" s="1"/>
      <c r="BB26" s="1"/>
      <c r="BC26" s="1"/>
      <c r="BD26" s="1"/>
    </row>
    <row r="27" spans="1:56" ht="12" customHeight="1" x14ac:dyDescent="0.2">
      <c r="A27" s="242" t="s">
        <v>151</v>
      </c>
      <c r="B27" s="243">
        <v>0</v>
      </c>
      <c r="C27" s="202"/>
      <c r="D27" s="244">
        <v>0</v>
      </c>
      <c r="E27" s="202"/>
      <c r="F27" s="244">
        <v>0</v>
      </c>
      <c r="G27" s="202"/>
      <c r="H27" s="244">
        <v>0</v>
      </c>
      <c r="I27" s="202"/>
      <c r="J27" s="244">
        <v>0</v>
      </c>
      <c r="K27" s="202"/>
      <c r="L27" s="244">
        <v>0</v>
      </c>
      <c r="M27" s="202"/>
      <c r="N27" s="244">
        <v>0</v>
      </c>
      <c r="O27" s="202"/>
      <c r="P27" s="244">
        <v>0</v>
      </c>
      <c r="Q27" s="202"/>
      <c r="R27" s="244">
        <v>0</v>
      </c>
      <c r="S27" s="202"/>
      <c r="T27" s="244">
        <v>0</v>
      </c>
      <c r="U27" s="202"/>
      <c r="V27" s="244">
        <v>0</v>
      </c>
      <c r="W27" s="202"/>
      <c r="X27" s="245">
        <v>-8055</v>
      </c>
      <c r="Y27" s="1"/>
      <c r="Z27" s="246">
        <v>0</v>
      </c>
      <c r="AA27" s="247">
        <v>0</v>
      </c>
      <c r="AB27" s="247">
        <v>0</v>
      </c>
      <c r="AC27" s="247">
        <v>-8613</v>
      </c>
      <c r="AD27" s="248">
        <v>-8613</v>
      </c>
      <c r="AE27" s="1"/>
      <c r="AF27" s="246">
        <v>0</v>
      </c>
      <c r="AG27" s="249">
        <v>0</v>
      </c>
      <c r="AH27" s="249">
        <v>0</v>
      </c>
      <c r="AI27" s="249">
        <v>0</v>
      </c>
      <c r="AJ27" s="250">
        <v>0</v>
      </c>
      <c r="AK27" s="1"/>
      <c r="AL27" s="251">
        <v>0</v>
      </c>
      <c r="AM27" s="249">
        <v>0</v>
      </c>
      <c r="AN27" s="249">
        <v>-4639</v>
      </c>
      <c r="AO27" s="252">
        <v>0</v>
      </c>
      <c r="AP27" s="253">
        <v>-4639</v>
      </c>
      <c r="AQ27" s="254"/>
      <c r="AR27" s="251">
        <v>0</v>
      </c>
      <c r="AS27" s="249">
        <v>0</v>
      </c>
      <c r="AT27" s="252">
        <v>0</v>
      </c>
      <c r="AU27" s="253">
        <v>0</v>
      </c>
      <c r="AV27" s="1"/>
      <c r="AW27" s="1"/>
      <c r="AX27" s="1"/>
      <c r="AY27" s="1"/>
      <c r="AZ27" s="1"/>
      <c r="BA27" s="1"/>
      <c r="BB27" s="1"/>
      <c r="BC27" s="1"/>
      <c r="BD27" s="1"/>
    </row>
    <row r="28" spans="1:56" ht="12" customHeight="1" x14ac:dyDescent="0.2">
      <c r="A28" s="242" t="s">
        <v>152</v>
      </c>
      <c r="B28" s="243">
        <v>0</v>
      </c>
      <c r="C28" s="202"/>
      <c r="D28" s="244">
        <v>0</v>
      </c>
      <c r="E28" s="202"/>
      <c r="F28" s="244">
        <v>0</v>
      </c>
      <c r="G28" s="202"/>
      <c r="H28" s="244">
        <v>0</v>
      </c>
      <c r="I28" s="202"/>
      <c r="J28" s="244">
        <v>0</v>
      </c>
      <c r="K28" s="202"/>
      <c r="L28" s="244">
        <v>0</v>
      </c>
      <c r="M28" s="202"/>
      <c r="N28" s="244">
        <v>0</v>
      </c>
      <c r="O28" s="202"/>
      <c r="P28" s="244">
        <v>0</v>
      </c>
      <c r="Q28" s="202"/>
      <c r="R28" s="244">
        <v>0</v>
      </c>
      <c r="S28" s="202"/>
      <c r="T28" s="244">
        <v>29</v>
      </c>
      <c r="U28" s="202"/>
      <c r="V28" s="244">
        <v>748</v>
      </c>
      <c r="W28" s="202"/>
      <c r="X28" s="245">
        <v>-6455</v>
      </c>
      <c r="Y28" s="1"/>
      <c r="Z28" s="246">
        <v>-7793</v>
      </c>
      <c r="AA28" s="247">
        <v>-3036</v>
      </c>
      <c r="AB28" s="247">
        <v>7657</v>
      </c>
      <c r="AC28" s="247">
        <v>-6027</v>
      </c>
      <c r="AD28" s="248">
        <v>-9199</v>
      </c>
      <c r="AE28" s="1"/>
      <c r="AF28" s="246">
        <v>3027</v>
      </c>
      <c r="AG28" s="249">
        <v>-16273</v>
      </c>
      <c r="AH28" s="249">
        <v>6031</v>
      </c>
      <c r="AI28" s="249">
        <v>1525</v>
      </c>
      <c r="AJ28" s="250">
        <v>-5690</v>
      </c>
      <c r="AK28" s="1"/>
      <c r="AL28" s="251">
        <v>8386</v>
      </c>
      <c r="AM28" s="249">
        <v>4889</v>
      </c>
      <c r="AN28" s="249">
        <v>-8064</v>
      </c>
      <c r="AO28" s="252">
        <v>14249</v>
      </c>
      <c r="AP28" s="253">
        <v>19460</v>
      </c>
      <c r="AQ28" s="254"/>
      <c r="AR28" s="251">
        <v>-2856</v>
      </c>
      <c r="AS28" s="249">
        <v>193</v>
      </c>
      <c r="AT28" s="252">
        <v>3939</v>
      </c>
      <c r="AU28" s="253">
        <v>1276</v>
      </c>
      <c r="AV28" s="1"/>
      <c r="AW28" s="1"/>
      <c r="AX28" s="1"/>
      <c r="AY28" s="1"/>
      <c r="AZ28" s="1"/>
      <c r="BA28" s="1"/>
      <c r="BB28" s="1"/>
      <c r="BC28" s="1"/>
      <c r="BD28" s="1"/>
    </row>
    <row r="29" spans="1:56" ht="12" customHeight="1" x14ac:dyDescent="0.2">
      <c r="A29" s="242" t="s">
        <v>153</v>
      </c>
      <c r="B29" s="243">
        <v>0</v>
      </c>
      <c r="C29" s="202"/>
      <c r="D29" s="244">
        <v>0</v>
      </c>
      <c r="E29" s="202"/>
      <c r="F29" s="244">
        <v>0</v>
      </c>
      <c r="G29" s="202"/>
      <c r="H29" s="244">
        <v>0</v>
      </c>
      <c r="I29" s="202"/>
      <c r="J29" s="244">
        <v>0</v>
      </c>
      <c r="K29" s="202"/>
      <c r="L29" s="244">
        <v>0</v>
      </c>
      <c r="M29" s="202"/>
      <c r="N29" s="244">
        <v>0</v>
      </c>
      <c r="O29" s="202"/>
      <c r="P29" s="244">
        <v>71</v>
      </c>
      <c r="Q29" s="202"/>
      <c r="R29" s="244">
        <v>361</v>
      </c>
      <c r="S29" s="202"/>
      <c r="T29" s="244">
        <v>1329</v>
      </c>
      <c r="U29" s="202"/>
      <c r="V29" s="244">
        <v>1328</v>
      </c>
      <c r="W29" s="202"/>
      <c r="X29" s="245">
        <v>4130</v>
      </c>
      <c r="Y29" s="1"/>
      <c r="Z29" s="246">
        <v>887</v>
      </c>
      <c r="AA29" s="247">
        <v>643</v>
      </c>
      <c r="AB29" s="247">
        <v>1265</v>
      </c>
      <c r="AC29" s="247">
        <v>2989</v>
      </c>
      <c r="AD29" s="248">
        <v>5784</v>
      </c>
      <c r="AE29" s="1"/>
      <c r="AF29" s="246">
        <v>670</v>
      </c>
      <c r="AG29" s="249">
        <v>1049</v>
      </c>
      <c r="AH29" s="249">
        <v>674</v>
      </c>
      <c r="AI29" s="249">
        <v>493</v>
      </c>
      <c r="AJ29" s="250">
        <v>2886</v>
      </c>
      <c r="AK29" s="1"/>
      <c r="AL29" s="251">
        <v>23</v>
      </c>
      <c r="AM29" s="249">
        <v>794</v>
      </c>
      <c r="AN29" s="249">
        <v>1312</v>
      </c>
      <c r="AO29" s="252">
        <v>2539</v>
      </c>
      <c r="AP29" s="253">
        <v>4668</v>
      </c>
      <c r="AQ29" s="254"/>
      <c r="AR29" s="251">
        <v>745</v>
      </c>
      <c r="AS29" s="249">
        <v>1675</v>
      </c>
      <c r="AT29" s="252">
        <v>2322</v>
      </c>
      <c r="AU29" s="253">
        <v>4742</v>
      </c>
      <c r="AV29" s="1"/>
      <c r="AW29" s="1"/>
      <c r="AX29" s="1"/>
      <c r="AY29" s="1"/>
      <c r="AZ29" s="1"/>
      <c r="BA29" s="1"/>
      <c r="BB29" s="1"/>
      <c r="BC29" s="1"/>
      <c r="BD29" s="1"/>
    </row>
    <row r="30" spans="1:56" ht="12" customHeight="1" x14ac:dyDescent="0.2">
      <c r="A30" s="242" t="s">
        <v>154</v>
      </c>
      <c r="B30" s="255">
        <v>0</v>
      </c>
      <c r="C30" s="256"/>
      <c r="D30" s="257">
        <v>0</v>
      </c>
      <c r="E30" s="256"/>
      <c r="F30" s="244">
        <v>0</v>
      </c>
      <c r="G30" s="256"/>
      <c r="H30" s="257">
        <v>0</v>
      </c>
      <c r="I30" s="256"/>
      <c r="J30" s="257">
        <v>0</v>
      </c>
      <c r="K30" s="256"/>
      <c r="L30" s="257">
        <v>0</v>
      </c>
      <c r="M30" s="256"/>
      <c r="N30" s="257">
        <v>0</v>
      </c>
      <c r="O30" s="256"/>
      <c r="P30" s="257">
        <v>0</v>
      </c>
      <c r="Q30" s="256"/>
      <c r="R30" s="257">
        <v>0</v>
      </c>
      <c r="S30" s="256"/>
      <c r="T30" s="257">
        <v>0</v>
      </c>
      <c r="U30" s="256"/>
      <c r="V30" s="257">
        <v>0</v>
      </c>
      <c r="W30" s="258"/>
      <c r="X30" s="245">
        <v>0</v>
      </c>
      <c r="Y30" s="114"/>
      <c r="Z30" s="246">
        <v>-1587</v>
      </c>
      <c r="AA30" s="247">
        <v>-1549</v>
      </c>
      <c r="AB30" s="247">
        <v>0</v>
      </c>
      <c r="AC30" s="247">
        <v>0</v>
      </c>
      <c r="AD30" s="248">
        <v>-3136</v>
      </c>
      <c r="AE30" s="1"/>
      <c r="AF30" s="246">
        <v>0</v>
      </c>
      <c r="AG30" s="249">
        <v>0</v>
      </c>
      <c r="AH30" s="249">
        <v>0</v>
      </c>
      <c r="AI30" s="249">
        <v>0</v>
      </c>
      <c r="AJ30" s="250">
        <v>0</v>
      </c>
      <c r="AK30" s="1"/>
      <c r="AL30" s="251">
        <v>0</v>
      </c>
      <c r="AM30" s="249">
        <v>0</v>
      </c>
      <c r="AN30" s="249">
        <v>0</v>
      </c>
      <c r="AO30" s="252">
        <v>0</v>
      </c>
      <c r="AP30" s="253">
        <v>0</v>
      </c>
      <c r="AQ30" s="254"/>
      <c r="AR30" s="251">
        <v>0</v>
      </c>
      <c r="AS30" s="249">
        <v>0</v>
      </c>
      <c r="AT30" s="252">
        <v>0</v>
      </c>
      <c r="AU30" s="253">
        <v>0</v>
      </c>
      <c r="AV30" s="1"/>
      <c r="AW30" s="1"/>
      <c r="AX30" s="1"/>
      <c r="AY30" s="1"/>
      <c r="AZ30" s="1"/>
      <c r="BA30" s="1"/>
      <c r="BB30" s="1"/>
      <c r="BC30" s="1"/>
      <c r="BD30" s="1"/>
    </row>
    <row r="31" spans="1:56" ht="12" customHeight="1" x14ac:dyDescent="0.2">
      <c r="A31" s="242" t="s">
        <v>155</v>
      </c>
      <c r="B31" s="236"/>
      <c r="C31" s="202"/>
      <c r="D31" s="213"/>
      <c r="E31" s="202"/>
      <c r="F31" s="213"/>
      <c r="G31" s="202"/>
      <c r="H31" s="213"/>
      <c r="I31" s="202"/>
      <c r="J31" s="213"/>
      <c r="K31" s="202"/>
      <c r="L31" s="213"/>
      <c r="M31" s="202"/>
      <c r="N31" s="213"/>
      <c r="O31" s="202"/>
      <c r="P31" s="213"/>
      <c r="Q31" s="202"/>
      <c r="R31" s="213"/>
      <c r="S31" s="202"/>
      <c r="T31" s="213"/>
      <c r="U31" s="202"/>
      <c r="V31" s="213"/>
      <c r="W31" s="204"/>
      <c r="X31" s="259"/>
      <c r="Y31" s="1"/>
      <c r="Z31" s="246"/>
      <c r="AA31" s="49"/>
      <c r="AB31" s="49"/>
      <c r="AC31" s="49"/>
      <c r="AD31" s="212"/>
      <c r="AE31" s="1"/>
      <c r="AF31" s="215"/>
      <c r="AG31" s="260"/>
      <c r="AH31" s="260"/>
      <c r="AI31" s="260"/>
      <c r="AJ31" s="261"/>
      <c r="AK31" s="1"/>
      <c r="AL31" s="254"/>
      <c r="AM31" s="260"/>
      <c r="AN31" s="260"/>
      <c r="AO31" s="262"/>
      <c r="AP31" s="263"/>
      <c r="AQ31" s="254"/>
      <c r="AR31" s="254"/>
      <c r="AS31" s="260"/>
      <c r="AT31" s="262"/>
      <c r="AU31" s="263"/>
      <c r="AV31" s="1"/>
      <c r="AW31" s="1"/>
      <c r="AX31" s="1"/>
      <c r="AY31" s="1"/>
      <c r="AZ31" s="1"/>
      <c r="BA31" s="1"/>
      <c r="BB31" s="1"/>
      <c r="BC31" s="1"/>
      <c r="BD31" s="1"/>
    </row>
    <row r="32" spans="1:56" ht="12" customHeight="1" x14ac:dyDescent="0.2">
      <c r="A32" s="264" t="s">
        <v>156</v>
      </c>
      <c r="B32" s="243">
        <v>-233</v>
      </c>
      <c r="C32" s="202"/>
      <c r="D32" s="244">
        <v>-457</v>
      </c>
      <c r="E32" s="202"/>
      <c r="F32" s="244">
        <v>-266</v>
      </c>
      <c r="G32" s="202"/>
      <c r="H32" s="244">
        <v>-3124</v>
      </c>
      <c r="I32" s="202"/>
      <c r="J32" s="244">
        <v>-1257</v>
      </c>
      <c r="K32" s="202"/>
      <c r="L32" s="244">
        <v>276</v>
      </c>
      <c r="M32" s="202"/>
      <c r="N32" s="244">
        <v>-3727</v>
      </c>
      <c r="O32" s="202"/>
      <c r="P32" s="244">
        <v>-3454</v>
      </c>
      <c r="Q32" s="202"/>
      <c r="R32" s="244">
        <v>-1405</v>
      </c>
      <c r="S32" s="202"/>
      <c r="T32" s="244">
        <v>-1532</v>
      </c>
      <c r="U32" s="202"/>
      <c r="V32" s="244">
        <v>4008</v>
      </c>
      <c r="W32" s="202"/>
      <c r="X32" s="245">
        <v>2057</v>
      </c>
      <c r="Y32" s="1"/>
      <c r="Z32" s="246">
        <v>-5943</v>
      </c>
      <c r="AA32" s="247">
        <v>4314</v>
      </c>
      <c r="AB32" s="247">
        <v>3999</v>
      </c>
      <c r="AC32" s="247">
        <v>4396</v>
      </c>
      <c r="AD32" s="248">
        <v>6766</v>
      </c>
      <c r="AE32" s="1"/>
      <c r="AF32" s="246">
        <v>2917</v>
      </c>
      <c r="AG32" s="249">
        <v>-2095</v>
      </c>
      <c r="AH32" s="249">
        <v>2612</v>
      </c>
      <c r="AI32" s="249">
        <v>1267</v>
      </c>
      <c r="AJ32" s="250">
        <v>4701</v>
      </c>
      <c r="AK32" s="1"/>
      <c r="AL32" s="251">
        <v>-8839</v>
      </c>
      <c r="AM32" s="249">
        <v>-7617</v>
      </c>
      <c r="AN32" s="249">
        <v>1760</v>
      </c>
      <c r="AO32" s="252">
        <v>9573</v>
      </c>
      <c r="AP32" s="253">
        <v>-5123</v>
      </c>
      <c r="AQ32" s="254"/>
      <c r="AR32" s="251">
        <v>-7291</v>
      </c>
      <c r="AS32" s="249">
        <v>-4575</v>
      </c>
      <c r="AT32" s="252">
        <v>-1946</v>
      </c>
      <c r="AU32" s="253">
        <v>-13812</v>
      </c>
      <c r="AV32" s="1"/>
      <c r="AW32" s="1"/>
      <c r="AX32" s="1"/>
      <c r="AY32" s="1"/>
      <c r="AZ32" s="1"/>
      <c r="BA32" s="1"/>
      <c r="BB32" s="1"/>
      <c r="BC32" s="1"/>
      <c r="BD32" s="1"/>
    </row>
    <row r="33" spans="1:56" ht="12" customHeight="1" x14ac:dyDescent="0.2">
      <c r="A33" s="264" t="s">
        <v>157</v>
      </c>
      <c r="B33" s="243">
        <v>0</v>
      </c>
      <c r="C33" s="202"/>
      <c r="D33" s="244">
        <v>0</v>
      </c>
      <c r="E33" s="202"/>
      <c r="F33" s="244">
        <v>-351</v>
      </c>
      <c r="G33" s="202"/>
      <c r="H33" s="244">
        <v>0</v>
      </c>
      <c r="I33" s="202"/>
      <c r="J33" s="244">
        <v>0</v>
      </c>
      <c r="K33" s="202"/>
      <c r="L33" s="244">
        <v>0</v>
      </c>
      <c r="M33" s="202"/>
      <c r="N33" s="244">
        <v>0</v>
      </c>
      <c r="O33" s="202"/>
      <c r="P33" s="244">
        <v>0</v>
      </c>
      <c r="Q33" s="202"/>
      <c r="R33" s="244">
        <v>0</v>
      </c>
      <c r="S33" s="202"/>
      <c r="T33" s="244">
        <v>0</v>
      </c>
      <c r="U33" s="202"/>
      <c r="V33" s="244">
        <v>0</v>
      </c>
      <c r="W33" s="202"/>
      <c r="X33" s="245">
        <v>0</v>
      </c>
      <c r="Y33" s="1"/>
      <c r="Z33" s="246">
        <v>0</v>
      </c>
      <c r="AA33" s="247">
        <v>0</v>
      </c>
      <c r="AB33" s="247">
        <v>0</v>
      </c>
      <c r="AC33" s="247">
        <v>0</v>
      </c>
      <c r="AD33" s="248">
        <v>0</v>
      </c>
      <c r="AE33" s="1"/>
      <c r="AF33" s="246">
        <v>0</v>
      </c>
      <c r="AG33" s="249">
        <v>0</v>
      </c>
      <c r="AH33" s="249">
        <v>0</v>
      </c>
      <c r="AI33" s="249">
        <v>0</v>
      </c>
      <c r="AJ33" s="250">
        <v>0</v>
      </c>
      <c r="AK33" s="1"/>
      <c r="AL33" s="251">
        <v>0</v>
      </c>
      <c r="AM33" s="249">
        <v>0</v>
      </c>
      <c r="AN33" s="249">
        <v>0</v>
      </c>
      <c r="AO33" s="252">
        <v>0</v>
      </c>
      <c r="AP33" s="253">
        <v>0</v>
      </c>
      <c r="AQ33" s="254"/>
      <c r="AR33" s="251">
        <v>0</v>
      </c>
      <c r="AS33" s="249">
        <v>0</v>
      </c>
      <c r="AT33" s="252">
        <v>0</v>
      </c>
      <c r="AU33" s="253">
        <v>0</v>
      </c>
      <c r="AV33" s="1"/>
      <c r="AW33" s="1"/>
      <c r="AX33" s="1"/>
      <c r="AY33" s="1"/>
      <c r="AZ33" s="1"/>
      <c r="BA33" s="1"/>
      <c r="BB33" s="1"/>
      <c r="BC33" s="1"/>
      <c r="BD33" s="1"/>
    </row>
    <row r="34" spans="1:56" ht="12" customHeight="1" x14ac:dyDescent="0.2">
      <c r="A34" s="264" t="s">
        <v>96</v>
      </c>
      <c r="B34" s="243">
        <v>-46</v>
      </c>
      <c r="C34" s="202"/>
      <c r="D34" s="244">
        <v>-316</v>
      </c>
      <c r="E34" s="202"/>
      <c r="F34" s="244">
        <v>-1030</v>
      </c>
      <c r="G34" s="202"/>
      <c r="H34" s="244">
        <v>298</v>
      </c>
      <c r="I34" s="202"/>
      <c r="J34" s="244">
        <v>-1309</v>
      </c>
      <c r="K34" s="202"/>
      <c r="L34" s="244">
        <v>-1921</v>
      </c>
      <c r="M34" s="202"/>
      <c r="N34" s="244">
        <v>-2224</v>
      </c>
      <c r="O34" s="202"/>
      <c r="P34" s="244">
        <v>-1466</v>
      </c>
      <c r="Q34" s="202"/>
      <c r="R34" s="244">
        <v>1150</v>
      </c>
      <c r="S34" s="202"/>
      <c r="T34" s="244">
        <v>-525</v>
      </c>
      <c r="U34" s="202"/>
      <c r="V34" s="244">
        <v>-1055</v>
      </c>
      <c r="W34" s="202"/>
      <c r="X34" s="245">
        <v>-4491</v>
      </c>
      <c r="Y34" s="1"/>
      <c r="Z34" s="246">
        <v>-1710</v>
      </c>
      <c r="AA34" s="247">
        <v>-1377</v>
      </c>
      <c r="AB34" s="247">
        <v>1771</v>
      </c>
      <c r="AC34" s="247">
        <v>1305</v>
      </c>
      <c r="AD34" s="248">
        <v>-11</v>
      </c>
      <c r="AE34" s="1"/>
      <c r="AF34" s="246">
        <v>-1220</v>
      </c>
      <c r="AG34" s="249">
        <v>-2967</v>
      </c>
      <c r="AH34" s="249">
        <v>-2949</v>
      </c>
      <c r="AI34" s="249">
        <v>-1563</v>
      </c>
      <c r="AJ34" s="250">
        <v>-8699</v>
      </c>
      <c r="AK34" s="1"/>
      <c r="AL34" s="251">
        <v>-8985</v>
      </c>
      <c r="AM34" s="249">
        <v>1628</v>
      </c>
      <c r="AN34" s="249">
        <v>-4747</v>
      </c>
      <c r="AO34" s="252">
        <v>5036</v>
      </c>
      <c r="AP34" s="253">
        <v>-7068</v>
      </c>
      <c r="AQ34" s="254"/>
      <c r="AR34" s="251">
        <v>-11316</v>
      </c>
      <c r="AS34" s="249">
        <v>1862</v>
      </c>
      <c r="AT34" s="252">
        <v>377</v>
      </c>
      <c r="AU34" s="253">
        <v>-9077</v>
      </c>
      <c r="AV34" s="1"/>
      <c r="AW34" s="1"/>
      <c r="AX34" s="1"/>
      <c r="AY34" s="1"/>
      <c r="AZ34" s="1"/>
      <c r="BA34" s="1"/>
      <c r="BB34" s="1"/>
      <c r="BC34" s="1"/>
      <c r="BD34" s="1"/>
    </row>
    <row r="35" spans="1:56" ht="12" customHeight="1" x14ac:dyDescent="0.2">
      <c r="A35" s="264" t="s">
        <v>158</v>
      </c>
      <c r="B35" s="243">
        <v>-281</v>
      </c>
      <c r="C35" s="202"/>
      <c r="D35" s="244">
        <v>-1774</v>
      </c>
      <c r="E35" s="202"/>
      <c r="F35" s="244">
        <v>-1682</v>
      </c>
      <c r="G35" s="202"/>
      <c r="H35" s="244">
        <v>-3177</v>
      </c>
      <c r="I35" s="202"/>
      <c r="J35" s="244">
        <v>-2173</v>
      </c>
      <c r="K35" s="202"/>
      <c r="L35" s="244">
        <v>-4879</v>
      </c>
      <c r="M35" s="202"/>
      <c r="N35" s="244">
        <v>3792</v>
      </c>
      <c r="O35" s="202"/>
      <c r="P35" s="244">
        <v>9936</v>
      </c>
      <c r="Q35" s="202"/>
      <c r="R35" s="244">
        <v>-5768</v>
      </c>
      <c r="S35" s="202"/>
      <c r="T35" s="244">
        <v>10791</v>
      </c>
      <c r="U35" s="202"/>
      <c r="V35" s="244">
        <v>-15336</v>
      </c>
      <c r="W35" s="202"/>
      <c r="X35" s="245">
        <v>8597</v>
      </c>
      <c r="Y35" s="1"/>
      <c r="Z35" s="246">
        <v>3157</v>
      </c>
      <c r="AA35" s="247">
        <v>-5551</v>
      </c>
      <c r="AB35" s="247">
        <v>-1875</v>
      </c>
      <c r="AC35" s="247">
        <v>-3399</v>
      </c>
      <c r="AD35" s="248">
        <v>-7668</v>
      </c>
      <c r="AE35" s="1"/>
      <c r="AF35" s="246">
        <v>671</v>
      </c>
      <c r="AG35" s="249">
        <v>-14961</v>
      </c>
      <c r="AH35" s="249">
        <v>16679</v>
      </c>
      <c r="AI35" s="249">
        <v>-1868</v>
      </c>
      <c r="AJ35" s="250">
        <v>521</v>
      </c>
      <c r="AK35" s="1"/>
      <c r="AL35" s="251">
        <v>-4893</v>
      </c>
      <c r="AM35" s="249">
        <v>719</v>
      </c>
      <c r="AN35" s="249">
        <v>4310</v>
      </c>
      <c r="AO35" s="252">
        <v>-2608</v>
      </c>
      <c r="AP35" s="253">
        <v>-2472</v>
      </c>
      <c r="AQ35" s="254"/>
      <c r="AR35" s="251">
        <v>783</v>
      </c>
      <c r="AS35" s="249">
        <v>-9180</v>
      </c>
      <c r="AT35" s="252">
        <v>3079</v>
      </c>
      <c r="AU35" s="253">
        <v>-5318</v>
      </c>
      <c r="AV35" s="1"/>
      <c r="AW35" s="1"/>
      <c r="AX35" s="1"/>
      <c r="AY35" s="1"/>
      <c r="AZ35" s="1"/>
      <c r="BA35" s="1"/>
      <c r="BB35" s="1"/>
      <c r="BC35" s="1"/>
      <c r="BD35" s="1"/>
    </row>
    <row r="36" spans="1:56" ht="12" customHeight="1" x14ac:dyDescent="0.2">
      <c r="A36" s="264" t="s">
        <v>109</v>
      </c>
      <c r="B36" s="243">
        <v>-522</v>
      </c>
      <c r="C36" s="202"/>
      <c r="D36" s="244">
        <v>1665</v>
      </c>
      <c r="E36" s="202"/>
      <c r="F36" s="244">
        <v>1649</v>
      </c>
      <c r="G36" s="202"/>
      <c r="H36" s="244">
        <v>-240</v>
      </c>
      <c r="I36" s="202"/>
      <c r="J36" s="244">
        <v>2439</v>
      </c>
      <c r="K36" s="202"/>
      <c r="L36" s="244">
        <v>3148</v>
      </c>
      <c r="M36" s="202"/>
      <c r="N36" s="244">
        <v>6176</v>
      </c>
      <c r="O36" s="202"/>
      <c r="P36" s="244">
        <v>-2610</v>
      </c>
      <c r="Q36" s="202"/>
      <c r="R36" s="244">
        <v>5667</v>
      </c>
      <c r="S36" s="202"/>
      <c r="T36" s="244">
        <v>557</v>
      </c>
      <c r="U36" s="202"/>
      <c r="V36" s="244">
        <v>14945</v>
      </c>
      <c r="W36" s="202"/>
      <c r="X36" s="245">
        <v>-4026</v>
      </c>
      <c r="Y36" s="1"/>
      <c r="Z36" s="246">
        <v>10520</v>
      </c>
      <c r="AA36" s="247">
        <v>10259</v>
      </c>
      <c r="AB36" s="247">
        <v>-8283</v>
      </c>
      <c r="AC36" s="247">
        <v>13174</v>
      </c>
      <c r="AD36" s="248">
        <v>25670</v>
      </c>
      <c r="AE36" s="1"/>
      <c r="AF36" s="246">
        <v>-7952</v>
      </c>
      <c r="AG36" s="249">
        <v>29760</v>
      </c>
      <c r="AH36" s="249">
        <v>-11900</v>
      </c>
      <c r="AI36" s="249">
        <v>15424</v>
      </c>
      <c r="AJ36" s="250">
        <v>25332</v>
      </c>
      <c r="AK36" s="1"/>
      <c r="AL36" s="251">
        <v>-1621</v>
      </c>
      <c r="AM36" s="249">
        <v>45225</v>
      </c>
      <c r="AN36" s="249">
        <v>-25156</v>
      </c>
      <c r="AO36" s="252">
        <v>3334</v>
      </c>
      <c r="AP36" s="253">
        <v>21782</v>
      </c>
      <c r="AQ36" s="254"/>
      <c r="AR36" s="251">
        <v>1586</v>
      </c>
      <c r="AS36" s="249">
        <v>47253</v>
      </c>
      <c r="AT36" s="252">
        <v>-36432</v>
      </c>
      <c r="AU36" s="253">
        <v>12407</v>
      </c>
      <c r="AV36" s="1"/>
      <c r="AW36" s="1"/>
      <c r="AX36" s="1"/>
      <c r="AY36" s="1"/>
      <c r="AZ36" s="1"/>
      <c r="BA36" s="1"/>
      <c r="BB36" s="1"/>
      <c r="BC36" s="1"/>
      <c r="BD36" s="1"/>
    </row>
    <row r="37" spans="1:56" ht="12" customHeight="1" x14ac:dyDescent="0.2">
      <c r="A37" s="264" t="s">
        <v>159</v>
      </c>
      <c r="B37" s="265">
        <v>3291</v>
      </c>
      <c r="C37" s="202"/>
      <c r="D37" s="266">
        <v>4939</v>
      </c>
      <c r="E37" s="202"/>
      <c r="F37" s="266">
        <v>4235</v>
      </c>
      <c r="G37" s="202"/>
      <c r="H37" s="265">
        <v>7198</v>
      </c>
      <c r="I37" s="202"/>
      <c r="J37" s="266">
        <v>13457</v>
      </c>
      <c r="K37" s="202"/>
      <c r="L37" s="266">
        <v>24804</v>
      </c>
      <c r="M37" s="202"/>
      <c r="N37" s="266">
        <v>19707</v>
      </c>
      <c r="O37" s="202"/>
      <c r="P37" s="266">
        <v>5996</v>
      </c>
      <c r="Q37" s="202"/>
      <c r="R37" s="266">
        <v>19720</v>
      </c>
      <c r="S37" s="202"/>
      <c r="T37" s="266">
        <v>11660</v>
      </c>
      <c r="U37" s="202"/>
      <c r="V37" s="267">
        <v>515</v>
      </c>
      <c r="W37" s="202"/>
      <c r="X37" s="267">
        <v>41296</v>
      </c>
      <c r="Y37" s="1"/>
      <c r="Z37" s="246">
        <v>-11874</v>
      </c>
      <c r="AA37" s="247">
        <v>36858</v>
      </c>
      <c r="AB37" s="247">
        <v>-13846</v>
      </c>
      <c r="AC37" s="247">
        <v>2791</v>
      </c>
      <c r="AD37" s="248">
        <v>13929</v>
      </c>
      <c r="AE37" s="1"/>
      <c r="AF37" s="268">
        <v>-5127</v>
      </c>
      <c r="AG37" s="269">
        <v>28521</v>
      </c>
      <c r="AH37" s="269">
        <v>-16638</v>
      </c>
      <c r="AI37" s="269">
        <v>-27427</v>
      </c>
      <c r="AJ37" s="270">
        <v>-20671</v>
      </c>
      <c r="AK37" s="1"/>
      <c r="AL37" s="251">
        <v>16847</v>
      </c>
      <c r="AM37" s="249">
        <v>20347</v>
      </c>
      <c r="AN37" s="249">
        <v>-54234</v>
      </c>
      <c r="AO37" s="252">
        <v>-25504</v>
      </c>
      <c r="AP37" s="271">
        <v>-42544</v>
      </c>
      <c r="AQ37" s="254"/>
      <c r="AR37" s="251">
        <v>15658</v>
      </c>
      <c r="AS37" s="249">
        <v>26831</v>
      </c>
      <c r="AT37" s="252">
        <v>-17107</v>
      </c>
      <c r="AU37" s="271">
        <v>25382</v>
      </c>
      <c r="AV37" s="1"/>
      <c r="AW37" s="1"/>
      <c r="AX37" s="1"/>
      <c r="AY37" s="1"/>
      <c r="AZ37" s="1"/>
      <c r="BA37" s="1"/>
      <c r="BB37" s="1"/>
      <c r="BC37" s="1"/>
      <c r="BD37" s="1"/>
    </row>
    <row r="38" spans="1:56" ht="12" customHeight="1" x14ac:dyDescent="0.2">
      <c r="A38" s="2" t="s">
        <v>160</v>
      </c>
      <c r="B38" s="272">
        <v>9169</v>
      </c>
      <c r="C38" s="202"/>
      <c r="D38" s="273">
        <v>-6671</v>
      </c>
      <c r="E38" s="202"/>
      <c r="F38" s="273">
        <v>34637</v>
      </c>
      <c r="G38" s="202"/>
      <c r="H38" s="272">
        <v>54377</v>
      </c>
      <c r="I38" s="202"/>
      <c r="J38" s="273">
        <v>89032</v>
      </c>
      <c r="K38" s="202"/>
      <c r="L38" s="273">
        <v>129654</v>
      </c>
      <c r="M38" s="202"/>
      <c r="N38" s="273">
        <v>159973</v>
      </c>
      <c r="O38" s="202"/>
      <c r="P38" s="273">
        <v>165149</v>
      </c>
      <c r="Q38" s="202"/>
      <c r="R38" s="273">
        <v>146749</v>
      </c>
      <c r="S38" s="202"/>
      <c r="T38" s="273">
        <v>141808</v>
      </c>
      <c r="U38" s="202"/>
      <c r="V38" s="267">
        <v>153739</v>
      </c>
      <c r="W38" s="202"/>
      <c r="X38" s="245">
        <v>242022</v>
      </c>
      <c r="Y38" s="1"/>
      <c r="Z38" s="274">
        <v>27426</v>
      </c>
      <c r="AA38" s="275">
        <v>134889</v>
      </c>
      <c r="AB38" s="275">
        <v>32905</v>
      </c>
      <c r="AC38" s="275">
        <v>52138</v>
      </c>
      <c r="AD38" s="276">
        <v>247358</v>
      </c>
      <c r="AE38" s="1"/>
      <c r="AF38" s="268">
        <v>9600</v>
      </c>
      <c r="AG38" s="269">
        <v>105059</v>
      </c>
      <c r="AH38" s="269">
        <v>8985</v>
      </c>
      <c r="AI38" s="269">
        <v>33092</v>
      </c>
      <c r="AJ38" s="270">
        <v>156736</v>
      </c>
      <c r="AK38" s="1"/>
      <c r="AL38" s="277">
        <v>16379</v>
      </c>
      <c r="AM38" s="278">
        <v>160363</v>
      </c>
      <c r="AN38" s="279">
        <v>-32109</v>
      </c>
      <c r="AO38" s="280">
        <v>47699</v>
      </c>
      <c r="AP38" s="271">
        <v>192332</v>
      </c>
      <c r="AQ38" s="254"/>
      <c r="AR38" s="281">
        <v>22220</v>
      </c>
      <c r="AS38" s="279">
        <v>183270</v>
      </c>
      <c r="AT38" s="282">
        <v>16980</v>
      </c>
      <c r="AU38" s="271">
        <v>222470</v>
      </c>
      <c r="AV38" s="1"/>
      <c r="AW38" s="1"/>
      <c r="AX38" s="1"/>
      <c r="AY38" s="1"/>
      <c r="AZ38" s="1"/>
      <c r="BA38" s="1"/>
      <c r="BB38" s="1"/>
      <c r="BC38" s="1"/>
      <c r="BD38" s="1"/>
    </row>
    <row r="39" spans="1:56" ht="12" customHeight="1" x14ac:dyDescent="0.2">
      <c r="A39" s="200" t="s">
        <v>161</v>
      </c>
      <c r="B39" s="201"/>
      <c r="C39" s="202"/>
      <c r="D39" s="203"/>
      <c r="E39" s="202"/>
      <c r="F39" s="203"/>
      <c r="G39" s="202"/>
      <c r="H39" s="203"/>
      <c r="I39" s="202"/>
      <c r="J39" s="203"/>
      <c r="K39" s="202"/>
      <c r="L39" s="203"/>
      <c r="M39" s="202"/>
      <c r="N39" s="203"/>
      <c r="O39" s="202"/>
      <c r="P39" s="203"/>
      <c r="Q39" s="202"/>
      <c r="R39" s="203"/>
      <c r="S39" s="202"/>
      <c r="T39" s="203"/>
      <c r="U39" s="202"/>
      <c r="V39" s="203"/>
      <c r="W39" s="204"/>
      <c r="X39" s="205"/>
      <c r="Y39" s="1"/>
      <c r="Z39" s="283"/>
      <c r="AA39" s="284"/>
      <c r="AB39" s="284"/>
      <c r="AC39" s="284"/>
      <c r="AD39" s="212"/>
      <c r="AE39" s="1"/>
      <c r="AF39" s="215"/>
      <c r="AG39" s="260"/>
      <c r="AH39" s="260"/>
      <c r="AI39" s="260"/>
      <c r="AJ39" s="261"/>
      <c r="AK39" s="1"/>
      <c r="AL39" s="206"/>
      <c r="AM39" s="285"/>
      <c r="AN39" s="285"/>
      <c r="AO39" s="286"/>
      <c r="AP39" s="263"/>
      <c r="AQ39" s="254"/>
      <c r="AR39" s="254"/>
      <c r="AS39" s="260"/>
      <c r="AT39" s="262"/>
      <c r="AU39" s="263"/>
      <c r="AV39" s="1"/>
      <c r="AW39" s="1"/>
      <c r="AX39" s="1"/>
      <c r="AY39" s="1"/>
      <c r="AZ39" s="1"/>
      <c r="BA39" s="1"/>
      <c r="BB39" s="1"/>
      <c r="BC39" s="1"/>
      <c r="BD39" s="1"/>
    </row>
    <row r="40" spans="1:56" ht="12" customHeight="1" x14ac:dyDescent="0.2">
      <c r="A40" s="2" t="s">
        <v>162</v>
      </c>
      <c r="B40" s="243">
        <v>-13374</v>
      </c>
      <c r="C40" s="202"/>
      <c r="D40" s="244">
        <v>-18629</v>
      </c>
      <c r="E40" s="202"/>
      <c r="F40" s="244">
        <v>-24929</v>
      </c>
      <c r="G40" s="202"/>
      <c r="H40" s="244">
        <v>-62845</v>
      </c>
      <c r="I40" s="202"/>
      <c r="J40" s="244">
        <v>-62740</v>
      </c>
      <c r="K40" s="202"/>
      <c r="L40" s="244">
        <v>-76286</v>
      </c>
      <c r="M40" s="202"/>
      <c r="N40" s="244">
        <v>-101326</v>
      </c>
      <c r="O40" s="202"/>
      <c r="P40" s="244">
        <v>-37405</v>
      </c>
      <c r="Q40" s="202"/>
      <c r="R40" s="244">
        <v>-46420</v>
      </c>
      <c r="S40" s="202"/>
      <c r="T40" s="244">
        <v>-78999</v>
      </c>
      <c r="U40" s="202"/>
      <c r="V40" s="244">
        <v>-72122</v>
      </c>
      <c r="W40" s="202"/>
      <c r="X40" s="245">
        <v>-75813</v>
      </c>
      <c r="Y40" s="1"/>
      <c r="Z40" s="246">
        <v>-24393</v>
      </c>
      <c r="AA40" s="247">
        <v>-19156</v>
      </c>
      <c r="AB40" s="247">
        <v>-19092</v>
      </c>
      <c r="AC40" s="247">
        <v>-17794</v>
      </c>
      <c r="AD40" s="248">
        <v>-80435</v>
      </c>
      <c r="AE40" s="1"/>
      <c r="AF40" s="246">
        <v>-19319</v>
      </c>
      <c r="AG40" s="249">
        <v>-16941</v>
      </c>
      <c r="AH40" s="249">
        <v>-20656</v>
      </c>
      <c r="AI40" s="249">
        <v>-17241</v>
      </c>
      <c r="AJ40" s="250">
        <v>-74157</v>
      </c>
      <c r="AK40" s="260"/>
      <c r="AL40" s="251">
        <v>-20457</v>
      </c>
      <c r="AM40" s="249">
        <v>-18217</v>
      </c>
      <c r="AN40" s="249">
        <v>-8767</v>
      </c>
      <c r="AO40" s="252">
        <v>-13489</v>
      </c>
      <c r="AP40" s="253">
        <v>-60930</v>
      </c>
      <c r="AQ40" s="254"/>
      <c r="AR40" s="251">
        <v>-21026</v>
      </c>
      <c r="AS40" s="249">
        <v>-17741</v>
      </c>
      <c r="AT40" s="252">
        <v>-19167</v>
      </c>
      <c r="AU40" s="253">
        <v>-57934</v>
      </c>
      <c r="AV40" s="1"/>
      <c r="AW40" s="1"/>
      <c r="AX40" s="1"/>
      <c r="AY40" s="1"/>
      <c r="AZ40" s="1"/>
      <c r="BA40" s="1"/>
      <c r="BB40" s="1"/>
      <c r="BC40" s="1"/>
      <c r="BD40" s="1"/>
    </row>
    <row r="41" spans="1:56" ht="12" customHeight="1" x14ac:dyDescent="0.2">
      <c r="A41" s="2" t="s">
        <v>163</v>
      </c>
      <c r="B41" s="243">
        <v>0</v>
      </c>
      <c r="C41" s="287"/>
      <c r="D41" s="244">
        <v>0</v>
      </c>
      <c r="E41" s="287"/>
      <c r="F41" s="244">
        <v>0</v>
      </c>
      <c r="G41" s="287"/>
      <c r="H41" s="244">
        <v>0</v>
      </c>
      <c r="I41" s="287"/>
      <c r="J41" s="244">
        <v>0</v>
      </c>
      <c r="K41" s="287"/>
      <c r="L41" s="244">
        <v>0</v>
      </c>
      <c r="M41" s="287"/>
      <c r="N41" s="244">
        <v>0</v>
      </c>
      <c r="O41" s="287"/>
      <c r="P41" s="244">
        <v>0</v>
      </c>
      <c r="Q41" s="287"/>
      <c r="R41" s="244">
        <v>0</v>
      </c>
      <c r="S41" s="287"/>
      <c r="T41" s="244">
        <v>0</v>
      </c>
      <c r="U41" s="287"/>
      <c r="V41" s="244">
        <v>0</v>
      </c>
      <c r="W41" s="287"/>
      <c r="X41" s="245">
        <v>0</v>
      </c>
      <c r="Y41" s="1"/>
      <c r="Z41" s="246">
        <v>0</v>
      </c>
      <c r="AA41" s="247">
        <v>0</v>
      </c>
      <c r="AB41" s="247">
        <v>0</v>
      </c>
      <c r="AC41" s="247">
        <v>0</v>
      </c>
      <c r="AD41" s="248">
        <v>0</v>
      </c>
      <c r="AE41" s="1"/>
      <c r="AF41" s="246">
        <v>0</v>
      </c>
      <c r="AG41" s="249">
        <v>0</v>
      </c>
      <c r="AH41" s="249">
        <v>0</v>
      </c>
      <c r="AI41" s="249">
        <v>0</v>
      </c>
      <c r="AJ41" s="250">
        <v>0</v>
      </c>
      <c r="AK41" s="260"/>
      <c r="AL41" s="251">
        <v>93779</v>
      </c>
      <c r="AM41" s="249">
        <v>0</v>
      </c>
      <c r="AN41" s="249">
        <v>0</v>
      </c>
      <c r="AO41" s="252">
        <v>0</v>
      </c>
      <c r="AP41" s="253">
        <v>93779</v>
      </c>
      <c r="AQ41" s="254"/>
      <c r="AR41" s="251">
        <v>0</v>
      </c>
      <c r="AS41" s="249">
        <v>0</v>
      </c>
      <c r="AT41" s="252">
        <v>0</v>
      </c>
      <c r="AU41" s="253">
        <v>0</v>
      </c>
      <c r="AV41" s="1"/>
      <c r="AW41" s="1"/>
      <c r="AX41" s="1"/>
      <c r="AY41" s="1"/>
      <c r="AZ41" s="1"/>
      <c r="BA41" s="1"/>
      <c r="BB41" s="1"/>
      <c r="BC41" s="1"/>
      <c r="BD41" s="1"/>
    </row>
    <row r="42" spans="1:56" ht="12" customHeight="1" x14ac:dyDescent="0.2">
      <c r="A42" s="2" t="s">
        <v>164</v>
      </c>
      <c r="B42" s="243">
        <v>0</v>
      </c>
      <c r="C42" s="202"/>
      <c r="D42" s="244">
        <v>0</v>
      </c>
      <c r="E42" s="202"/>
      <c r="F42" s="244">
        <v>0</v>
      </c>
      <c r="G42" s="202"/>
      <c r="H42" s="244">
        <v>0</v>
      </c>
      <c r="I42" s="202"/>
      <c r="J42" s="244">
        <v>0</v>
      </c>
      <c r="K42" s="202"/>
      <c r="L42" s="244">
        <v>0</v>
      </c>
      <c r="M42" s="202"/>
      <c r="N42" s="244">
        <v>-6496</v>
      </c>
      <c r="O42" s="202"/>
      <c r="P42" s="244">
        <v>0</v>
      </c>
      <c r="Q42" s="202"/>
      <c r="R42" s="244">
        <v>-180675</v>
      </c>
      <c r="S42" s="202"/>
      <c r="T42" s="244">
        <v>0</v>
      </c>
      <c r="U42" s="202"/>
      <c r="V42" s="244">
        <v>-216384</v>
      </c>
      <c r="W42" s="202"/>
      <c r="X42" s="245">
        <v>-123804</v>
      </c>
      <c r="Y42" s="1"/>
      <c r="Z42" s="246">
        <v>-22815</v>
      </c>
      <c r="AA42" s="247">
        <v>-4717</v>
      </c>
      <c r="AB42" s="247">
        <v>-134908</v>
      </c>
      <c r="AC42" s="247">
        <v>-1972</v>
      </c>
      <c r="AD42" s="248">
        <v>-164412</v>
      </c>
      <c r="AE42" s="1"/>
      <c r="AF42" s="246">
        <v>-580</v>
      </c>
      <c r="AG42" s="249">
        <v>-206236</v>
      </c>
      <c r="AH42" s="249">
        <v>1941</v>
      </c>
      <c r="AI42" s="249">
        <v>0</v>
      </c>
      <c r="AJ42" s="250">
        <v>-204875</v>
      </c>
      <c r="AK42" s="260"/>
      <c r="AL42" s="251">
        <v>-110</v>
      </c>
      <c r="AM42" s="249">
        <v>0</v>
      </c>
      <c r="AN42" s="249">
        <v>0</v>
      </c>
      <c r="AO42" s="252">
        <v>0</v>
      </c>
      <c r="AP42" s="253">
        <v>-110</v>
      </c>
      <c r="AQ42" s="254"/>
      <c r="AR42" s="251">
        <v>-18000</v>
      </c>
      <c r="AS42" s="249">
        <v>-271269</v>
      </c>
      <c r="AT42" s="252">
        <v>-651</v>
      </c>
      <c r="AU42" s="253">
        <v>-289920</v>
      </c>
      <c r="AV42" s="1"/>
      <c r="AW42" s="1"/>
      <c r="AX42" s="1"/>
      <c r="AY42" s="1"/>
      <c r="AZ42" s="1"/>
      <c r="BA42" s="1"/>
      <c r="BB42" s="1"/>
      <c r="BC42" s="1"/>
      <c r="BD42" s="1"/>
    </row>
    <row r="43" spans="1:56" ht="12" customHeight="1" x14ac:dyDescent="0.2">
      <c r="A43" s="2" t="s">
        <v>165</v>
      </c>
      <c r="B43" s="243">
        <v>-1183</v>
      </c>
      <c r="C43" s="202"/>
      <c r="D43" s="244">
        <v>0</v>
      </c>
      <c r="E43" s="202"/>
      <c r="F43" s="244">
        <v>0</v>
      </c>
      <c r="G43" s="202"/>
      <c r="H43" s="244">
        <v>0</v>
      </c>
      <c r="I43" s="202"/>
      <c r="J43" s="244">
        <v>-1250</v>
      </c>
      <c r="K43" s="202"/>
      <c r="L43" s="244">
        <v>0</v>
      </c>
      <c r="M43" s="202"/>
      <c r="N43" s="244">
        <v>0</v>
      </c>
      <c r="O43" s="202"/>
      <c r="P43" s="244">
        <v>-205</v>
      </c>
      <c r="Q43" s="202"/>
      <c r="R43" s="244">
        <v>-239</v>
      </c>
      <c r="S43" s="202"/>
      <c r="T43" s="244">
        <v>-750</v>
      </c>
      <c r="U43" s="202"/>
      <c r="V43" s="244">
        <v>-253</v>
      </c>
      <c r="W43" s="202"/>
      <c r="X43" s="245">
        <v>-250</v>
      </c>
      <c r="Y43" s="1"/>
      <c r="Z43" s="246">
        <v>-357</v>
      </c>
      <c r="AA43" s="247">
        <v>-45</v>
      </c>
      <c r="AB43" s="247">
        <v>-51</v>
      </c>
      <c r="AC43" s="247">
        <v>-23</v>
      </c>
      <c r="AD43" s="248">
        <v>-476</v>
      </c>
      <c r="AE43" s="1"/>
      <c r="AF43" s="246">
        <v>-26</v>
      </c>
      <c r="AG43" s="249">
        <v>-62</v>
      </c>
      <c r="AH43" s="249">
        <v>-22</v>
      </c>
      <c r="AI43" s="249">
        <v>-87</v>
      </c>
      <c r="AJ43" s="250">
        <v>-197</v>
      </c>
      <c r="AK43" s="260"/>
      <c r="AL43" s="251">
        <v>-24</v>
      </c>
      <c r="AM43" s="249">
        <v>-254</v>
      </c>
      <c r="AN43" s="249">
        <v>-30</v>
      </c>
      <c r="AO43" s="252">
        <v>0</v>
      </c>
      <c r="AP43" s="253">
        <v>-308</v>
      </c>
      <c r="AQ43" s="254"/>
      <c r="AR43" s="251">
        <v>-22</v>
      </c>
      <c r="AS43" s="249">
        <v>0</v>
      </c>
      <c r="AT43" s="252">
        <v>0</v>
      </c>
      <c r="AU43" s="253">
        <v>-22</v>
      </c>
      <c r="AV43" s="1"/>
      <c r="AW43" s="1"/>
      <c r="AX43" s="1"/>
      <c r="AY43" s="1"/>
      <c r="AZ43" s="1"/>
      <c r="BA43" s="1"/>
      <c r="BB43" s="1"/>
      <c r="BC43" s="1"/>
      <c r="BD43" s="1"/>
    </row>
    <row r="44" spans="1:56" ht="12" customHeight="1" x14ac:dyDescent="0.2">
      <c r="A44" s="2" t="s">
        <v>166</v>
      </c>
      <c r="B44" s="243">
        <v>0</v>
      </c>
      <c r="C44" s="202"/>
      <c r="D44" s="244">
        <v>0</v>
      </c>
      <c r="E44" s="202"/>
      <c r="F44" s="244">
        <v>-75705</v>
      </c>
      <c r="G44" s="202"/>
      <c r="H44" s="244">
        <v>-52399</v>
      </c>
      <c r="I44" s="202"/>
      <c r="J44" s="244">
        <v>-49487</v>
      </c>
      <c r="K44" s="202"/>
      <c r="L44" s="244">
        <v>-6078</v>
      </c>
      <c r="M44" s="202"/>
      <c r="N44" s="244">
        <v>-9804</v>
      </c>
      <c r="O44" s="202"/>
      <c r="P44" s="244">
        <v>0</v>
      </c>
      <c r="Q44" s="202"/>
      <c r="R44" s="244">
        <v>0</v>
      </c>
      <c r="S44" s="202"/>
      <c r="T44" s="244">
        <v>0</v>
      </c>
      <c r="U44" s="202"/>
      <c r="V44" s="244">
        <v>-4629</v>
      </c>
      <c r="W44" s="202"/>
      <c r="X44" s="245">
        <v>0</v>
      </c>
      <c r="Y44" s="1"/>
      <c r="Z44" s="246">
        <v>0</v>
      </c>
      <c r="AA44" s="247">
        <v>0</v>
      </c>
      <c r="AB44" s="247">
        <v>0</v>
      </c>
      <c r="AC44" s="247">
        <v>0</v>
      </c>
      <c r="AD44" s="248">
        <v>0</v>
      </c>
      <c r="AE44" s="1"/>
      <c r="AF44" s="246">
        <v>0</v>
      </c>
      <c r="AG44" s="249">
        <v>0</v>
      </c>
      <c r="AH44" s="249">
        <v>0</v>
      </c>
      <c r="AI44" s="249">
        <v>0</v>
      </c>
      <c r="AJ44" s="250">
        <v>0</v>
      </c>
      <c r="AK44" s="260"/>
      <c r="AL44" s="251">
        <v>0</v>
      </c>
      <c r="AM44" s="249">
        <v>0</v>
      </c>
      <c r="AN44" s="249">
        <v>0</v>
      </c>
      <c r="AO44" s="252">
        <v>0</v>
      </c>
      <c r="AP44" s="253">
        <v>0</v>
      </c>
      <c r="AQ44" s="254"/>
      <c r="AR44" s="251">
        <v>0</v>
      </c>
      <c r="AS44" s="249">
        <v>0</v>
      </c>
      <c r="AT44" s="252">
        <v>0</v>
      </c>
      <c r="AU44" s="253">
        <v>0</v>
      </c>
      <c r="AV44" s="1"/>
      <c r="AW44" s="1"/>
      <c r="AX44" s="1"/>
      <c r="AY44" s="1"/>
      <c r="AZ44" s="1"/>
      <c r="BA44" s="1"/>
      <c r="BB44" s="1"/>
      <c r="BC44" s="1"/>
      <c r="BD44" s="1"/>
    </row>
    <row r="45" spans="1:56" ht="12" customHeight="1" x14ac:dyDescent="0.2">
      <c r="A45" s="2" t="s">
        <v>167</v>
      </c>
      <c r="B45" s="243">
        <v>-3523</v>
      </c>
      <c r="C45" s="202"/>
      <c r="D45" s="244">
        <v>-1908</v>
      </c>
      <c r="E45" s="202"/>
      <c r="F45" s="244">
        <v>-2656</v>
      </c>
      <c r="G45" s="202"/>
      <c r="H45" s="244">
        <v>-4189</v>
      </c>
      <c r="I45" s="202"/>
      <c r="J45" s="244">
        <v>-5696</v>
      </c>
      <c r="K45" s="202"/>
      <c r="L45" s="244">
        <v>-7168</v>
      </c>
      <c r="M45" s="202"/>
      <c r="N45" s="244">
        <v>-6516</v>
      </c>
      <c r="O45" s="202"/>
      <c r="P45" s="244">
        <v>-6290</v>
      </c>
      <c r="Q45" s="202"/>
      <c r="R45" s="244">
        <v>-5463</v>
      </c>
      <c r="S45" s="202"/>
      <c r="T45" s="244">
        <v>-7667</v>
      </c>
      <c r="U45" s="202"/>
      <c r="V45" s="244">
        <v>-9749</v>
      </c>
      <c r="W45" s="202"/>
      <c r="X45" s="245">
        <v>-17323</v>
      </c>
      <c r="Y45" s="1"/>
      <c r="Z45" s="246">
        <v>-4910</v>
      </c>
      <c r="AA45" s="247">
        <v>-7217</v>
      </c>
      <c r="AB45" s="247">
        <v>-6057</v>
      </c>
      <c r="AC45" s="247">
        <v>-8140</v>
      </c>
      <c r="AD45" s="248">
        <v>-26324</v>
      </c>
      <c r="AE45" s="1"/>
      <c r="AF45" s="246">
        <v>-8312</v>
      </c>
      <c r="AG45" s="249">
        <v>-10798</v>
      </c>
      <c r="AH45" s="249">
        <v>-9568</v>
      </c>
      <c r="AI45" s="249">
        <v>-8629</v>
      </c>
      <c r="AJ45" s="250">
        <v>-37307</v>
      </c>
      <c r="AK45" s="260"/>
      <c r="AL45" s="251">
        <v>-8934</v>
      </c>
      <c r="AM45" s="249">
        <v>-9180</v>
      </c>
      <c r="AN45" s="249">
        <v>-11362</v>
      </c>
      <c r="AO45" s="252">
        <v>-11371</v>
      </c>
      <c r="AP45" s="253">
        <v>-40847</v>
      </c>
      <c r="AQ45" s="254"/>
      <c r="AR45" s="251">
        <v>-11233</v>
      </c>
      <c r="AS45" s="249">
        <v>-10688</v>
      </c>
      <c r="AT45" s="252">
        <v>-12716</v>
      </c>
      <c r="AU45" s="253">
        <v>-34637</v>
      </c>
      <c r="AV45" s="1"/>
      <c r="AW45" s="1"/>
      <c r="AX45" s="1"/>
      <c r="AY45" s="1"/>
      <c r="AZ45" s="1"/>
      <c r="BA45" s="1"/>
      <c r="BB45" s="1"/>
      <c r="BC45" s="1"/>
      <c r="BD45" s="1"/>
    </row>
    <row r="46" spans="1:56" ht="12" customHeight="1" x14ac:dyDescent="0.2">
      <c r="A46" s="2" t="s">
        <v>168</v>
      </c>
      <c r="B46" s="243">
        <v>0</v>
      </c>
      <c r="C46" s="287"/>
      <c r="D46" s="244">
        <v>0</v>
      </c>
      <c r="E46" s="287"/>
      <c r="F46" s="244">
        <v>0</v>
      </c>
      <c r="G46" s="287"/>
      <c r="H46" s="244">
        <v>0</v>
      </c>
      <c r="I46" s="287"/>
      <c r="J46" s="244">
        <v>0</v>
      </c>
      <c r="K46" s="287"/>
      <c r="L46" s="244">
        <v>0</v>
      </c>
      <c r="M46" s="287"/>
      <c r="N46" s="244">
        <v>0</v>
      </c>
      <c r="O46" s="287"/>
      <c r="P46" s="244">
        <v>0</v>
      </c>
      <c r="Q46" s="287"/>
      <c r="R46" s="244">
        <v>0</v>
      </c>
      <c r="S46" s="287"/>
      <c r="T46" s="244">
        <v>-12753</v>
      </c>
      <c r="U46" s="287"/>
      <c r="V46" s="244">
        <v>-4994</v>
      </c>
      <c r="W46" s="287"/>
      <c r="X46" s="245">
        <v>0</v>
      </c>
      <c r="Y46" s="1"/>
      <c r="Z46" s="246">
        <v>0</v>
      </c>
      <c r="AA46" s="247">
        <v>0</v>
      </c>
      <c r="AB46" s="247">
        <v>0</v>
      </c>
      <c r="AC46" s="247">
        <v>0</v>
      </c>
      <c r="AD46" s="248">
        <v>0</v>
      </c>
      <c r="AE46" s="1"/>
      <c r="AF46" s="246">
        <v>0</v>
      </c>
      <c r="AG46" s="249">
        <v>0</v>
      </c>
      <c r="AH46" s="249">
        <v>0</v>
      </c>
      <c r="AI46" s="249">
        <v>0</v>
      </c>
      <c r="AJ46" s="250">
        <v>0</v>
      </c>
      <c r="AK46" s="260"/>
      <c r="AL46" s="251">
        <v>0</v>
      </c>
      <c r="AM46" s="249">
        <v>0</v>
      </c>
      <c r="AN46" s="249">
        <v>0</v>
      </c>
      <c r="AO46" s="252">
        <v>0</v>
      </c>
      <c r="AP46" s="253">
        <v>0</v>
      </c>
      <c r="AQ46" s="254"/>
      <c r="AR46" s="251">
        <v>0</v>
      </c>
      <c r="AS46" s="249">
        <v>0</v>
      </c>
      <c r="AT46" s="252">
        <v>0</v>
      </c>
      <c r="AU46" s="253">
        <v>0</v>
      </c>
      <c r="AV46" s="1"/>
      <c r="AW46" s="1"/>
      <c r="AX46" s="1"/>
      <c r="AY46" s="1"/>
      <c r="AZ46" s="1"/>
      <c r="BA46" s="1"/>
      <c r="BB46" s="1"/>
      <c r="BC46" s="1"/>
      <c r="BD46" s="1"/>
    </row>
    <row r="47" spans="1:56" ht="12" customHeight="1" x14ac:dyDescent="0.2">
      <c r="A47" s="2" t="s">
        <v>169</v>
      </c>
      <c r="B47" s="243">
        <v>0</v>
      </c>
      <c r="C47" s="287"/>
      <c r="D47" s="244">
        <v>0</v>
      </c>
      <c r="E47" s="287"/>
      <c r="F47" s="244">
        <v>31880</v>
      </c>
      <c r="G47" s="287"/>
      <c r="H47" s="244">
        <v>57000</v>
      </c>
      <c r="I47" s="287"/>
      <c r="J47" s="244">
        <v>61117</v>
      </c>
      <c r="K47" s="287"/>
      <c r="L47" s="244">
        <v>31937</v>
      </c>
      <c r="M47" s="287"/>
      <c r="N47" s="244">
        <v>100</v>
      </c>
      <c r="O47" s="287"/>
      <c r="P47" s="244">
        <v>9570</v>
      </c>
      <c r="Q47" s="287"/>
      <c r="R47" s="244">
        <v>529</v>
      </c>
      <c r="S47" s="287"/>
      <c r="T47" s="244">
        <v>0</v>
      </c>
      <c r="U47" s="287"/>
      <c r="V47" s="244">
        <v>0</v>
      </c>
      <c r="W47" s="287"/>
      <c r="X47" s="245">
        <v>0</v>
      </c>
      <c r="Y47" s="1"/>
      <c r="Z47" s="246">
        <v>0</v>
      </c>
      <c r="AA47" s="247">
        <v>0</v>
      </c>
      <c r="AB47" s="247">
        <v>0</v>
      </c>
      <c r="AC47" s="247">
        <v>0</v>
      </c>
      <c r="AD47" s="248">
        <v>0</v>
      </c>
      <c r="AE47" s="1"/>
      <c r="AF47" s="246">
        <v>0</v>
      </c>
      <c r="AG47" s="249">
        <v>6346</v>
      </c>
      <c r="AH47" s="249">
        <v>0</v>
      </c>
      <c r="AI47" s="249">
        <v>0</v>
      </c>
      <c r="AJ47" s="250">
        <v>6346</v>
      </c>
      <c r="AK47" s="260"/>
      <c r="AL47" s="251">
        <v>0</v>
      </c>
      <c r="AM47" s="249">
        <v>0</v>
      </c>
      <c r="AN47" s="249">
        <v>0</v>
      </c>
      <c r="AO47" s="252">
        <v>0</v>
      </c>
      <c r="AP47" s="253">
        <v>0</v>
      </c>
      <c r="AQ47" s="254"/>
      <c r="AR47" s="251">
        <v>0</v>
      </c>
      <c r="AS47" s="249">
        <v>0</v>
      </c>
      <c r="AT47" s="252">
        <v>0</v>
      </c>
      <c r="AU47" s="253">
        <v>0</v>
      </c>
      <c r="AV47" s="1"/>
      <c r="AW47" s="1"/>
      <c r="AX47" s="1"/>
      <c r="AY47" s="1"/>
      <c r="AZ47" s="1"/>
      <c r="BA47" s="1"/>
      <c r="BB47" s="1"/>
      <c r="BC47" s="1"/>
      <c r="BD47" s="1"/>
    </row>
    <row r="48" spans="1:56" ht="12" customHeight="1" x14ac:dyDescent="0.2">
      <c r="A48" s="2" t="s">
        <v>170</v>
      </c>
      <c r="B48" s="243">
        <v>0</v>
      </c>
      <c r="C48" s="287"/>
      <c r="D48" s="244">
        <v>0</v>
      </c>
      <c r="E48" s="287"/>
      <c r="F48" s="244">
        <v>0</v>
      </c>
      <c r="G48" s="287"/>
      <c r="H48" s="244">
        <v>0</v>
      </c>
      <c r="I48" s="287"/>
      <c r="J48" s="244">
        <v>0</v>
      </c>
      <c r="K48" s="287"/>
      <c r="L48" s="244">
        <v>0</v>
      </c>
      <c r="M48" s="287"/>
      <c r="N48" s="244">
        <v>0</v>
      </c>
      <c r="O48" s="287"/>
      <c r="P48" s="244">
        <v>0</v>
      </c>
      <c r="Q48" s="287"/>
      <c r="R48" s="244">
        <v>0</v>
      </c>
      <c r="S48" s="287"/>
      <c r="T48" s="244">
        <v>0</v>
      </c>
      <c r="U48" s="287"/>
      <c r="V48" s="244">
        <v>449</v>
      </c>
      <c r="W48" s="287"/>
      <c r="X48" s="245">
        <v>0</v>
      </c>
      <c r="Y48" s="1"/>
      <c r="Z48" s="246">
        <v>0</v>
      </c>
      <c r="AA48" s="247">
        <v>0</v>
      </c>
      <c r="AB48" s="247">
        <v>0</v>
      </c>
      <c r="AC48" s="247">
        <v>0</v>
      </c>
      <c r="AD48" s="248">
        <v>0</v>
      </c>
      <c r="AE48" s="1"/>
      <c r="AF48" s="246">
        <v>0</v>
      </c>
      <c r="AG48" s="249">
        <v>0</v>
      </c>
      <c r="AH48" s="249">
        <v>0</v>
      </c>
      <c r="AI48" s="249">
        <v>0</v>
      </c>
      <c r="AJ48" s="250">
        <v>0</v>
      </c>
      <c r="AK48" s="260"/>
      <c r="AL48" s="251">
        <v>0</v>
      </c>
      <c r="AM48" s="249">
        <v>0</v>
      </c>
      <c r="AN48" s="249">
        <v>0</v>
      </c>
      <c r="AO48" s="252">
        <v>0</v>
      </c>
      <c r="AP48" s="253">
        <v>0</v>
      </c>
      <c r="AQ48" s="254"/>
      <c r="AR48" s="251">
        <v>0</v>
      </c>
      <c r="AS48" s="249">
        <v>0</v>
      </c>
      <c r="AT48" s="252">
        <v>0</v>
      </c>
      <c r="AU48" s="253">
        <v>0</v>
      </c>
      <c r="AV48" s="1"/>
      <c r="AW48" s="1"/>
      <c r="AX48" s="1"/>
      <c r="AY48" s="1"/>
      <c r="AZ48" s="1"/>
      <c r="BA48" s="1"/>
      <c r="BB48" s="1"/>
      <c r="BC48" s="1"/>
      <c r="BD48" s="1"/>
    </row>
    <row r="49" spans="1:56" ht="12" customHeight="1" x14ac:dyDescent="0.2">
      <c r="A49" s="2" t="s">
        <v>171</v>
      </c>
      <c r="B49" s="243">
        <v>0</v>
      </c>
      <c r="C49" s="287"/>
      <c r="D49" s="244">
        <v>0</v>
      </c>
      <c r="E49" s="287"/>
      <c r="F49" s="244">
        <v>0</v>
      </c>
      <c r="G49" s="287"/>
      <c r="H49" s="244">
        <v>256</v>
      </c>
      <c r="I49" s="287"/>
      <c r="J49" s="244">
        <v>0</v>
      </c>
      <c r="K49" s="287"/>
      <c r="L49" s="244">
        <v>0</v>
      </c>
      <c r="M49" s="287"/>
      <c r="N49" s="244">
        <v>177</v>
      </c>
      <c r="O49" s="287"/>
      <c r="P49" s="244">
        <v>0</v>
      </c>
      <c r="Q49" s="287"/>
      <c r="R49" s="244">
        <v>0</v>
      </c>
      <c r="S49" s="287"/>
      <c r="T49" s="244">
        <v>1750</v>
      </c>
      <c r="U49" s="287"/>
      <c r="V49" s="244">
        <v>137</v>
      </c>
      <c r="W49" s="287"/>
      <c r="X49" s="245">
        <v>0</v>
      </c>
      <c r="Y49" s="1"/>
      <c r="Z49" s="246">
        <v>0</v>
      </c>
      <c r="AA49" s="247">
        <v>0</v>
      </c>
      <c r="AB49" s="247">
        <v>0</v>
      </c>
      <c r="AC49" s="247">
        <v>0</v>
      </c>
      <c r="AD49" s="248">
        <v>0</v>
      </c>
      <c r="AE49" s="1"/>
      <c r="AF49" s="246">
        <v>0</v>
      </c>
      <c r="AG49" s="249">
        <v>0</v>
      </c>
      <c r="AH49" s="249">
        <v>3585</v>
      </c>
      <c r="AI49" s="249">
        <v>282</v>
      </c>
      <c r="AJ49" s="250">
        <v>4513</v>
      </c>
      <c r="AK49" s="260"/>
      <c r="AL49" s="251">
        <v>0</v>
      </c>
      <c r="AM49" s="249">
        <v>0</v>
      </c>
      <c r="AN49" s="249">
        <v>0</v>
      </c>
      <c r="AO49" s="252">
        <v>401</v>
      </c>
      <c r="AP49" s="253">
        <v>886</v>
      </c>
      <c r="AQ49" s="254"/>
      <c r="AR49" s="251">
        <v>318</v>
      </c>
      <c r="AS49" s="249">
        <v>205</v>
      </c>
      <c r="AT49" s="252">
        <v>27</v>
      </c>
      <c r="AU49" s="253">
        <v>550</v>
      </c>
      <c r="AV49" s="1"/>
      <c r="AW49" s="1"/>
      <c r="AX49" s="1"/>
      <c r="AY49" s="1"/>
      <c r="AZ49" s="1"/>
      <c r="BA49" s="1"/>
      <c r="BB49" s="1"/>
      <c r="BC49" s="1"/>
      <c r="BD49" s="1"/>
    </row>
    <row r="50" spans="1:56" ht="12" customHeight="1" x14ac:dyDescent="0.2">
      <c r="A50" s="2" t="s">
        <v>172</v>
      </c>
      <c r="B50" s="243">
        <v>0</v>
      </c>
      <c r="C50" s="287"/>
      <c r="D50" s="244">
        <v>0</v>
      </c>
      <c r="E50" s="287"/>
      <c r="F50" s="244">
        <v>0</v>
      </c>
      <c r="G50" s="287"/>
      <c r="H50" s="244">
        <v>0</v>
      </c>
      <c r="I50" s="287"/>
      <c r="J50" s="244">
        <v>0</v>
      </c>
      <c r="K50" s="287"/>
      <c r="L50" s="244">
        <v>0</v>
      </c>
      <c r="M50" s="287"/>
      <c r="N50" s="244">
        <v>0</v>
      </c>
      <c r="O50" s="287"/>
      <c r="P50" s="244">
        <v>0</v>
      </c>
      <c r="Q50" s="287"/>
      <c r="R50" s="244">
        <v>0</v>
      </c>
      <c r="S50" s="287"/>
      <c r="T50" s="244">
        <v>0</v>
      </c>
      <c r="U50" s="287"/>
      <c r="V50" s="244">
        <v>0</v>
      </c>
      <c r="W50" s="287"/>
      <c r="X50" s="245">
        <v>0</v>
      </c>
      <c r="Y50" s="1"/>
      <c r="Z50" s="246">
        <v>2075</v>
      </c>
      <c r="AA50" s="247">
        <v>1549</v>
      </c>
      <c r="AB50" s="247">
        <v>0</v>
      </c>
      <c r="AC50" s="247">
        <v>0</v>
      </c>
      <c r="AD50" s="248">
        <v>3624</v>
      </c>
      <c r="AE50" s="1"/>
      <c r="AF50" s="246">
        <v>0</v>
      </c>
      <c r="AG50" s="249">
        <v>0</v>
      </c>
      <c r="AH50" s="249">
        <v>0</v>
      </c>
      <c r="AI50" s="249">
        <v>0</v>
      </c>
      <c r="AJ50" s="250">
        <v>0</v>
      </c>
      <c r="AK50" s="260"/>
      <c r="AL50" s="251">
        <v>0</v>
      </c>
      <c r="AM50" s="249">
        <v>0</v>
      </c>
      <c r="AN50" s="249">
        <v>0</v>
      </c>
      <c r="AO50" s="252">
        <v>0</v>
      </c>
      <c r="AP50" s="253">
        <v>0</v>
      </c>
      <c r="AQ50" s="254"/>
      <c r="AR50" s="251">
        <v>0</v>
      </c>
      <c r="AS50" s="249">
        <v>0</v>
      </c>
      <c r="AT50" s="252">
        <v>0</v>
      </c>
      <c r="AU50" s="253">
        <v>0</v>
      </c>
      <c r="AV50" s="1"/>
      <c r="AW50" s="1"/>
      <c r="AX50" s="1"/>
      <c r="AY50" s="1"/>
      <c r="AZ50" s="1"/>
      <c r="BA50" s="1"/>
      <c r="BB50" s="1"/>
      <c r="BC50" s="1"/>
      <c r="BD50" s="1"/>
    </row>
    <row r="51" spans="1:56" ht="12" customHeight="1" x14ac:dyDescent="0.2">
      <c r="A51" s="2" t="s">
        <v>173</v>
      </c>
      <c r="B51" s="243">
        <v>0</v>
      </c>
      <c r="C51" s="287"/>
      <c r="D51" s="244">
        <v>0</v>
      </c>
      <c r="E51" s="287"/>
      <c r="F51" s="244">
        <v>0</v>
      </c>
      <c r="G51" s="287"/>
      <c r="H51" s="244">
        <v>0</v>
      </c>
      <c r="I51" s="287"/>
      <c r="J51" s="244">
        <v>0</v>
      </c>
      <c r="K51" s="287"/>
      <c r="L51" s="244">
        <v>0</v>
      </c>
      <c r="M51" s="287"/>
      <c r="N51" s="244">
        <v>0</v>
      </c>
      <c r="O51" s="287"/>
      <c r="P51" s="244">
        <v>0</v>
      </c>
      <c r="Q51" s="287"/>
      <c r="R51" s="244">
        <v>0</v>
      </c>
      <c r="S51" s="287"/>
      <c r="T51" s="244">
        <v>-512</v>
      </c>
      <c r="U51" s="287"/>
      <c r="V51" s="244">
        <v>561</v>
      </c>
      <c r="W51" s="287"/>
      <c r="X51" s="245">
        <v>0</v>
      </c>
      <c r="Y51" s="1"/>
      <c r="Z51" s="246">
        <v>0</v>
      </c>
      <c r="AA51" s="247">
        <v>775</v>
      </c>
      <c r="AB51" s="247">
        <v>0</v>
      </c>
      <c r="AC51" s="247">
        <v>1710</v>
      </c>
      <c r="AD51" s="248">
        <v>2485</v>
      </c>
      <c r="AE51" s="1"/>
      <c r="AF51" s="268">
        <v>785</v>
      </c>
      <c r="AG51" s="269">
        <v>442</v>
      </c>
      <c r="AH51" s="269">
        <v>1915</v>
      </c>
      <c r="AI51" s="269">
        <v>1392</v>
      </c>
      <c r="AJ51" s="250">
        <v>3888</v>
      </c>
      <c r="AK51" s="260"/>
      <c r="AL51" s="251">
        <v>-1956</v>
      </c>
      <c r="AM51" s="249">
        <v>1287</v>
      </c>
      <c r="AN51" s="249">
        <v>-1796</v>
      </c>
      <c r="AO51" s="252">
        <v>-114</v>
      </c>
      <c r="AP51" s="253">
        <v>-3064</v>
      </c>
      <c r="AQ51" s="254"/>
      <c r="AR51" s="288">
        <v>395</v>
      </c>
      <c r="AS51" s="269">
        <v>-447</v>
      </c>
      <c r="AT51" s="289">
        <v>461</v>
      </c>
      <c r="AU51" s="253">
        <v>409</v>
      </c>
      <c r="AV51" s="1"/>
      <c r="AW51" s="1"/>
      <c r="AX51" s="1"/>
      <c r="AY51" s="1"/>
      <c r="AZ51" s="1"/>
      <c r="BA51" s="1"/>
      <c r="BB51" s="1"/>
      <c r="BC51" s="1"/>
      <c r="BD51" s="1"/>
    </row>
    <row r="52" spans="1:56" ht="12" customHeight="1" x14ac:dyDescent="0.2">
      <c r="A52" s="2" t="s">
        <v>174</v>
      </c>
      <c r="B52" s="272">
        <v>-18080</v>
      </c>
      <c r="C52" s="202"/>
      <c r="D52" s="273">
        <v>-20537</v>
      </c>
      <c r="E52" s="202"/>
      <c r="F52" s="273">
        <v>-71410</v>
      </c>
      <c r="G52" s="202"/>
      <c r="H52" s="273">
        <v>-62177</v>
      </c>
      <c r="I52" s="202"/>
      <c r="J52" s="273">
        <v>-58056</v>
      </c>
      <c r="K52" s="202"/>
      <c r="L52" s="273">
        <v>-57595</v>
      </c>
      <c r="M52" s="202"/>
      <c r="N52" s="273">
        <v>-123865</v>
      </c>
      <c r="O52" s="202"/>
      <c r="P52" s="273">
        <v>-34330</v>
      </c>
      <c r="Q52" s="202"/>
      <c r="R52" s="273">
        <v>-232268</v>
      </c>
      <c r="S52" s="202"/>
      <c r="T52" s="273">
        <v>-98931</v>
      </c>
      <c r="U52" s="202"/>
      <c r="V52" s="273">
        <v>-306984</v>
      </c>
      <c r="W52" s="290"/>
      <c r="X52" s="291">
        <v>-217190</v>
      </c>
      <c r="Y52" s="1"/>
      <c r="Z52" s="274">
        <v>-50400</v>
      </c>
      <c r="AA52" s="275">
        <v>-28811</v>
      </c>
      <c r="AB52" s="275">
        <v>-160108</v>
      </c>
      <c r="AC52" s="275">
        <v>-26219</v>
      </c>
      <c r="AD52" s="276">
        <v>-265538</v>
      </c>
      <c r="AE52" s="1"/>
      <c r="AF52" s="268">
        <v>-27452</v>
      </c>
      <c r="AG52" s="269">
        <v>-227249</v>
      </c>
      <c r="AH52" s="269">
        <v>-22805</v>
      </c>
      <c r="AI52" s="269">
        <v>-24283</v>
      </c>
      <c r="AJ52" s="292">
        <v>-301789</v>
      </c>
      <c r="AK52" s="1"/>
      <c r="AL52" s="277">
        <v>62298</v>
      </c>
      <c r="AM52" s="278">
        <v>-26364</v>
      </c>
      <c r="AN52" s="278">
        <v>-21955</v>
      </c>
      <c r="AO52" s="280">
        <v>-24573</v>
      </c>
      <c r="AP52" s="293">
        <v>-10594</v>
      </c>
      <c r="AQ52" s="254"/>
      <c r="AR52" s="288">
        <v>-49568</v>
      </c>
      <c r="AS52" s="269">
        <v>-299940</v>
      </c>
      <c r="AT52" s="289">
        <v>-32046</v>
      </c>
      <c r="AU52" s="293">
        <v>-381554</v>
      </c>
      <c r="AV52" s="1"/>
      <c r="AW52" s="1"/>
      <c r="AX52" s="1"/>
      <c r="AY52" s="1"/>
      <c r="AZ52" s="1"/>
      <c r="BA52" s="1"/>
      <c r="BB52" s="1"/>
      <c r="BC52" s="1"/>
      <c r="BD52" s="1"/>
    </row>
    <row r="53" spans="1:56" ht="12" customHeight="1" x14ac:dyDescent="0.2">
      <c r="A53" s="200" t="s">
        <v>175</v>
      </c>
      <c r="B53" s="201"/>
      <c r="C53" s="202"/>
      <c r="D53" s="203"/>
      <c r="E53" s="202"/>
      <c r="F53" s="203"/>
      <c r="G53" s="202"/>
      <c r="H53" s="203"/>
      <c r="I53" s="202"/>
      <c r="J53" s="203"/>
      <c r="K53" s="202"/>
      <c r="L53" s="203"/>
      <c r="M53" s="202"/>
      <c r="N53" s="203"/>
      <c r="O53" s="202"/>
      <c r="P53" s="203"/>
      <c r="Q53" s="202"/>
      <c r="R53" s="203"/>
      <c r="S53" s="202"/>
      <c r="T53" s="203"/>
      <c r="U53" s="202"/>
      <c r="V53" s="203"/>
      <c r="W53" s="202"/>
      <c r="X53" s="294"/>
      <c r="Y53" s="1"/>
      <c r="Z53" s="206"/>
      <c r="AA53" s="207"/>
      <c r="AB53" s="207"/>
      <c r="AC53" s="207"/>
      <c r="AD53" s="216"/>
      <c r="AE53" s="1"/>
      <c r="AF53" s="210"/>
      <c r="AG53" s="1"/>
      <c r="AH53" s="1"/>
      <c r="AI53" s="1"/>
      <c r="AJ53" s="216"/>
      <c r="AK53" s="1"/>
      <c r="AL53" s="206"/>
      <c r="AM53" s="285"/>
      <c r="AN53" s="285"/>
      <c r="AO53" s="286"/>
      <c r="AP53" s="263"/>
      <c r="AQ53" s="254"/>
      <c r="AR53" s="254"/>
      <c r="AS53" s="260"/>
      <c r="AT53" s="262"/>
      <c r="AU53" s="263"/>
      <c r="AV53" s="1"/>
      <c r="AW53" s="1"/>
      <c r="AX53" s="1"/>
      <c r="AY53" s="1"/>
      <c r="AZ53" s="1"/>
      <c r="BA53" s="1"/>
      <c r="BB53" s="1"/>
      <c r="BC53" s="1"/>
      <c r="BD53" s="1"/>
    </row>
    <row r="54" spans="1:56" ht="12" customHeight="1" x14ac:dyDescent="0.2">
      <c r="A54" s="2" t="s">
        <v>176</v>
      </c>
      <c r="B54" s="243">
        <v>6021</v>
      </c>
      <c r="C54" s="202"/>
      <c r="D54" s="244">
        <v>11361</v>
      </c>
      <c r="E54" s="202"/>
      <c r="F54" s="244">
        <v>9600</v>
      </c>
      <c r="G54" s="202"/>
      <c r="H54" s="244">
        <v>1630</v>
      </c>
      <c r="I54" s="202"/>
      <c r="J54" s="244">
        <v>0</v>
      </c>
      <c r="K54" s="202"/>
      <c r="L54" s="244">
        <v>0</v>
      </c>
      <c r="M54" s="202"/>
      <c r="N54" s="244">
        <v>0</v>
      </c>
      <c r="O54" s="202"/>
      <c r="P54" s="244">
        <v>0</v>
      </c>
      <c r="Q54" s="202"/>
      <c r="R54" s="244">
        <v>408500</v>
      </c>
      <c r="S54" s="202"/>
      <c r="T54" s="244">
        <v>113712</v>
      </c>
      <c r="U54" s="202"/>
      <c r="V54" s="244">
        <v>482800</v>
      </c>
      <c r="W54" s="202"/>
      <c r="X54" s="245">
        <v>367500</v>
      </c>
      <c r="Y54" s="1"/>
      <c r="Z54" s="246">
        <v>214999</v>
      </c>
      <c r="AA54" s="247">
        <v>55000</v>
      </c>
      <c r="AB54" s="247">
        <v>246009</v>
      </c>
      <c r="AC54" s="247">
        <v>82000</v>
      </c>
      <c r="AD54" s="248">
        <v>598008</v>
      </c>
      <c r="AE54" s="1"/>
      <c r="AF54" s="246">
        <v>87000</v>
      </c>
      <c r="AG54" s="249">
        <v>360000</v>
      </c>
      <c r="AH54" s="249">
        <v>165004</v>
      </c>
      <c r="AI54" s="249">
        <v>125071</v>
      </c>
      <c r="AJ54" s="250">
        <v>737075</v>
      </c>
      <c r="AK54" s="260"/>
      <c r="AL54" s="251">
        <v>179532</v>
      </c>
      <c r="AM54" s="249">
        <v>131817</v>
      </c>
      <c r="AN54" s="249">
        <v>279159</v>
      </c>
      <c r="AO54" s="252">
        <v>215487</v>
      </c>
      <c r="AP54" s="253">
        <v>805995</v>
      </c>
      <c r="AQ54" s="254"/>
      <c r="AR54" s="251">
        <v>245096</v>
      </c>
      <c r="AS54" s="249">
        <v>447842</v>
      </c>
      <c r="AT54" s="252">
        <v>233440</v>
      </c>
      <c r="AU54" s="253">
        <v>926378</v>
      </c>
      <c r="AV54" s="1"/>
      <c r="AW54" s="1"/>
      <c r="AX54" s="1"/>
      <c r="AY54" s="1"/>
      <c r="AZ54" s="1"/>
      <c r="BA54" s="1"/>
      <c r="BB54" s="1"/>
      <c r="BC54" s="1"/>
      <c r="BD54" s="1"/>
    </row>
    <row r="55" spans="1:56" ht="12" customHeight="1" x14ac:dyDescent="0.2">
      <c r="A55" s="2" t="s">
        <v>177</v>
      </c>
      <c r="B55" s="243">
        <v>0</v>
      </c>
      <c r="C55" s="202"/>
      <c r="D55" s="244">
        <v>0</v>
      </c>
      <c r="E55" s="202"/>
      <c r="F55" s="244">
        <v>0</v>
      </c>
      <c r="G55" s="202"/>
      <c r="H55" s="244">
        <v>0</v>
      </c>
      <c r="I55" s="202"/>
      <c r="J55" s="244">
        <v>0</v>
      </c>
      <c r="K55" s="202"/>
      <c r="L55" s="244">
        <v>0</v>
      </c>
      <c r="M55" s="202"/>
      <c r="N55" s="244">
        <v>0</v>
      </c>
      <c r="O55" s="202"/>
      <c r="P55" s="244">
        <v>0</v>
      </c>
      <c r="Q55" s="202"/>
      <c r="R55" s="244">
        <v>0</v>
      </c>
      <c r="S55" s="202"/>
      <c r="T55" s="244">
        <v>0</v>
      </c>
      <c r="U55" s="202"/>
      <c r="V55" s="244">
        <v>0</v>
      </c>
      <c r="W55" s="202"/>
      <c r="X55" s="245">
        <v>275000</v>
      </c>
      <c r="Y55" s="1"/>
      <c r="Z55" s="246">
        <v>0</v>
      </c>
      <c r="AA55" s="247">
        <v>0</v>
      </c>
      <c r="AB55" s="247">
        <v>0</v>
      </c>
      <c r="AC55" s="247">
        <v>0</v>
      </c>
      <c r="AD55" s="248">
        <v>0</v>
      </c>
      <c r="AE55" s="114"/>
      <c r="AF55" s="246">
        <v>0</v>
      </c>
      <c r="AG55" s="249">
        <v>0</v>
      </c>
      <c r="AH55" s="249">
        <v>0</v>
      </c>
      <c r="AI55" s="249">
        <v>0</v>
      </c>
      <c r="AJ55" s="250">
        <v>0</v>
      </c>
      <c r="AK55" s="249"/>
      <c r="AL55" s="251">
        <v>0</v>
      </c>
      <c r="AM55" s="249">
        <v>0</v>
      </c>
      <c r="AN55" s="249">
        <v>0</v>
      </c>
      <c r="AO55" s="252">
        <v>400000</v>
      </c>
      <c r="AP55" s="253">
        <v>400000</v>
      </c>
      <c r="AQ55" s="251"/>
      <c r="AR55" s="251">
        <v>0</v>
      </c>
      <c r="AS55" s="249">
        <v>0</v>
      </c>
      <c r="AT55" s="252">
        <v>0</v>
      </c>
      <c r="AU55" s="253">
        <v>0</v>
      </c>
      <c r="AV55" s="1"/>
      <c r="AW55" s="1"/>
      <c r="AX55" s="1"/>
      <c r="AY55" s="1"/>
      <c r="AZ55" s="1"/>
      <c r="BA55" s="1"/>
      <c r="BB55" s="1"/>
      <c r="BC55" s="1"/>
      <c r="BD55" s="1"/>
    </row>
    <row r="56" spans="1:56" ht="12" customHeight="1" x14ac:dyDescent="0.2">
      <c r="A56" s="2" t="s">
        <v>178</v>
      </c>
      <c r="B56" s="243">
        <v>0</v>
      </c>
      <c r="C56" s="202"/>
      <c r="D56" s="244">
        <v>-307</v>
      </c>
      <c r="E56" s="202"/>
      <c r="F56" s="244">
        <v>-1386</v>
      </c>
      <c r="G56" s="202"/>
      <c r="H56" s="244">
        <v>-2620</v>
      </c>
      <c r="I56" s="202"/>
      <c r="J56" s="244">
        <v>-3251</v>
      </c>
      <c r="K56" s="202"/>
      <c r="L56" s="244">
        <v>-3219</v>
      </c>
      <c r="M56" s="202"/>
      <c r="N56" s="244">
        <v>-13848</v>
      </c>
      <c r="O56" s="202"/>
      <c r="P56" s="244">
        <v>-5222</v>
      </c>
      <c r="Q56" s="202"/>
      <c r="R56" s="244">
        <v>-179500</v>
      </c>
      <c r="S56" s="202"/>
      <c r="T56" s="244">
        <v>-104125</v>
      </c>
      <c r="U56" s="202"/>
      <c r="V56" s="244">
        <v>-273490</v>
      </c>
      <c r="W56" s="202"/>
      <c r="X56" s="245">
        <v>-581920</v>
      </c>
      <c r="Y56" s="1"/>
      <c r="Z56" s="246">
        <v>-73310</v>
      </c>
      <c r="AA56" s="247">
        <v>-162014</v>
      </c>
      <c r="AB56" s="247">
        <v>-96797</v>
      </c>
      <c r="AC56" s="247">
        <v>-98501</v>
      </c>
      <c r="AD56" s="248">
        <v>-430692</v>
      </c>
      <c r="AE56" s="1"/>
      <c r="AF56" s="246">
        <v>-82725</v>
      </c>
      <c r="AG56" s="249">
        <v>-165046</v>
      </c>
      <c r="AH56" s="249">
        <v>-150511</v>
      </c>
      <c r="AI56" s="249">
        <v>-141631</v>
      </c>
      <c r="AJ56" s="250">
        <v>-540142</v>
      </c>
      <c r="AK56" s="260"/>
      <c r="AL56" s="251">
        <v>-237929</v>
      </c>
      <c r="AM56" s="249">
        <v>-252788</v>
      </c>
      <c r="AN56" s="249">
        <v>-168687</v>
      </c>
      <c r="AO56" s="252">
        <v>-318628</v>
      </c>
      <c r="AP56" s="253">
        <v>-974781</v>
      </c>
      <c r="AQ56" s="254"/>
      <c r="AR56" s="251">
        <v>-206692</v>
      </c>
      <c r="AS56" s="249">
        <v>-268305</v>
      </c>
      <c r="AT56" s="252">
        <v>-206035</v>
      </c>
      <c r="AU56" s="253">
        <v>-681032</v>
      </c>
      <c r="AV56" s="1"/>
      <c r="AW56" s="1"/>
      <c r="AX56" s="1"/>
      <c r="AY56" s="1"/>
      <c r="AZ56" s="1"/>
      <c r="BA56" s="1"/>
      <c r="BB56" s="1"/>
      <c r="BC56" s="1"/>
      <c r="BD56" s="1"/>
    </row>
    <row r="57" spans="1:56" ht="12" customHeight="1" x14ac:dyDescent="0.2">
      <c r="A57" s="2" t="s">
        <v>179</v>
      </c>
      <c r="B57" s="243">
        <v>0</v>
      </c>
      <c r="C57" s="202"/>
      <c r="D57" s="244">
        <v>0</v>
      </c>
      <c r="E57" s="202"/>
      <c r="F57" s="244">
        <v>0</v>
      </c>
      <c r="G57" s="202"/>
      <c r="H57" s="244">
        <v>0</v>
      </c>
      <c r="I57" s="202"/>
      <c r="J57" s="244">
        <v>0</v>
      </c>
      <c r="K57" s="202"/>
      <c r="L57" s="244">
        <v>0</v>
      </c>
      <c r="M57" s="202"/>
      <c r="N57" s="244">
        <v>0</v>
      </c>
      <c r="O57" s="202"/>
      <c r="P57" s="244">
        <v>0</v>
      </c>
      <c r="Q57" s="202"/>
      <c r="R57" s="244">
        <v>0</v>
      </c>
      <c r="S57" s="202"/>
      <c r="T57" s="244">
        <v>0</v>
      </c>
      <c r="U57" s="202"/>
      <c r="V57" s="244">
        <v>0</v>
      </c>
      <c r="W57" s="202"/>
      <c r="X57" s="245">
        <v>0</v>
      </c>
      <c r="Y57" s="1"/>
      <c r="Z57" s="246">
        <v>0</v>
      </c>
      <c r="AA57" s="247">
        <v>0</v>
      </c>
      <c r="AB57" s="247">
        <v>0</v>
      </c>
      <c r="AC57" s="247">
        <v>0</v>
      </c>
      <c r="AD57" s="248">
        <v>0</v>
      </c>
      <c r="AE57" s="1"/>
      <c r="AF57" s="246">
        <v>0</v>
      </c>
      <c r="AG57" s="249">
        <v>0</v>
      </c>
      <c r="AH57" s="249">
        <v>0</v>
      </c>
      <c r="AI57" s="249">
        <v>0</v>
      </c>
      <c r="AJ57" s="250">
        <v>0</v>
      </c>
      <c r="AK57" s="260"/>
      <c r="AL57" s="251">
        <v>0</v>
      </c>
      <c r="AM57" s="249">
        <v>0</v>
      </c>
      <c r="AN57" s="249">
        <v>0</v>
      </c>
      <c r="AO57" s="252">
        <v>-275000</v>
      </c>
      <c r="AP57" s="253">
        <v>-275000</v>
      </c>
      <c r="AQ57" s="254"/>
      <c r="AR57" s="251">
        <v>0</v>
      </c>
      <c r="AS57" s="249">
        <v>0</v>
      </c>
      <c r="AT57" s="252">
        <v>0</v>
      </c>
      <c r="AU57" s="253">
        <v>0</v>
      </c>
      <c r="AV57" s="1"/>
      <c r="AW57" s="1"/>
      <c r="AX57" s="1"/>
      <c r="AY57" s="1"/>
      <c r="AZ57" s="1"/>
      <c r="BA57" s="1"/>
      <c r="BB57" s="1"/>
      <c r="BC57" s="1"/>
      <c r="BD57" s="1"/>
    </row>
    <row r="58" spans="1:56" ht="12" customHeight="1" x14ac:dyDescent="0.2">
      <c r="A58" s="2" t="s">
        <v>180</v>
      </c>
      <c r="B58" s="243">
        <v>0</v>
      </c>
      <c r="C58" s="202"/>
      <c r="D58" s="244">
        <v>0</v>
      </c>
      <c r="E58" s="202"/>
      <c r="F58" s="244">
        <v>0</v>
      </c>
      <c r="G58" s="202"/>
      <c r="H58" s="244">
        <v>0</v>
      </c>
      <c r="I58" s="202"/>
      <c r="J58" s="244">
        <v>0</v>
      </c>
      <c r="K58" s="202"/>
      <c r="L58" s="244">
        <v>0</v>
      </c>
      <c r="M58" s="202"/>
      <c r="N58" s="244">
        <v>0</v>
      </c>
      <c r="O58" s="202"/>
      <c r="P58" s="244">
        <v>0</v>
      </c>
      <c r="Q58" s="202"/>
      <c r="R58" s="244">
        <v>0</v>
      </c>
      <c r="S58" s="202"/>
      <c r="T58" s="244">
        <v>0</v>
      </c>
      <c r="U58" s="202"/>
      <c r="V58" s="244">
        <v>0</v>
      </c>
      <c r="W58" s="202"/>
      <c r="X58" s="245">
        <v>0</v>
      </c>
      <c r="Y58" s="1"/>
      <c r="Z58" s="246">
        <v>0</v>
      </c>
      <c r="AA58" s="247">
        <v>0</v>
      </c>
      <c r="AB58" s="247">
        <v>0</v>
      </c>
      <c r="AC58" s="247">
        <v>0</v>
      </c>
      <c r="AD58" s="248">
        <v>0</v>
      </c>
      <c r="AE58" s="1"/>
      <c r="AF58" s="246">
        <v>0</v>
      </c>
      <c r="AG58" s="249">
        <v>0</v>
      </c>
      <c r="AH58" s="249">
        <v>0</v>
      </c>
      <c r="AI58" s="249">
        <v>0</v>
      </c>
      <c r="AJ58" s="250">
        <v>0</v>
      </c>
      <c r="AK58" s="260"/>
      <c r="AL58" s="251">
        <v>0</v>
      </c>
      <c r="AM58" s="249">
        <v>0</v>
      </c>
      <c r="AN58" s="249">
        <v>0</v>
      </c>
      <c r="AO58" s="252">
        <v>-14438</v>
      </c>
      <c r="AP58" s="253">
        <v>-14438</v>
      </c>
      <c r="AQ58" s="254"/>
      <c r="AR58" s="251">
        <v>0</v>
      </c>
      <c r="AS58" s="249">
        <v>0</v>
      </c>
      <c r="AT58" s="252">
        <v>0</v>
      </c>
      <c r="AU58" s="253">
        <v>0</v>
      </c>
      <c r="AV58" s="1"/>
      <c r="AW58" s="1"/>
      <c r="AX58" s="1"/>
      <c r="AY58" s="1"/>
      <c r="AZ58" s="1"/>
      <c r="BA58" s="1"/>
      <c r="BB58" s="1"/>
      <c r="BC58" s="1"/>
      <c r="BD58" s="1"/>
    </row>
    <row r="59" spans="1:56" ht="12" customHeight="1" x14ac:dyDescent="0.2">
      <c r="A59" s="2" t="s">
        <v>181</v>
      </c>
      <c r="B59" s="243">
        <v>0</v>
      </c>
      <c r="C59" s="202"/>
      <c r="D59" s="244">
        <v>0</v>
      </c>
      <c r="E59" s="202"/>
      <c r="F59" s="244">
        <v>0</v>
      </c>
      <c r="G59" s="202"/>
      <c r="H59" s="244">
        <v>0</v>
      </c>
      <c r="I59" s="202"/>
      <c r="J59" s="244">
        <v>0</v>
      </c>
      <c r="K59" s="202"/>
      <c r="L59" s="244">
        <v>0</v>
      </c>
      <c r="M59" s="202"/>
      <c r="N59" s="244">
        <v>0</v>
      </c>
      <c r="O59" s="202"/>
      <c r="P59" s="244">
        <v>0</v>
      </c>
      <c r="Q59" s="202"/>
      <c r="R59" s="244">
        <v>-1819</v>
      </c>
      <c r="S59" s="202"/>
      <c r="T59" s="244">
        <v>-1536</v>
      </c>
      <c r="U59" s="202"/>
      <c r="V59" s="244">
        <v>-1364</v>
      </c>
      <c r="W59" s="202"/>
      <c r="X59" s="245">
        <v>-6373</v>
      </c>
      <c r="Y59" s="1"/>
      <c r="Z59" s="246">
        <v>-8</v>
      </c>
      <c r="AA59" s="247">
        <v>0</v>
      </c>
      <c r="AB59" s="247">
        <v>-62</v>
      </c>
      <c r="AC59" s="247">
        <v>0</v>
      </c>
      <c r="AD59" s="248">
        <v>-70</v>
      </c>
      <c r="AE59" s="1"/>
      <c r="AF59" s="246">
        <v>0</v>
      </c>
      <c r="AG59" s="249">
        <v>0</v>
      </c>
      <c r="AH59" s="249">
        <v>0</v>
      </c>
      <c r="AI59" s="249">
        <v>-229</v>
      </c>
      <c r="AJ59" s="250">
        <v>-229</v>
      </c>
      <c r="AK59" s="260"/>
      <c r="AL59" s="251">
        <v>-3251</v>
      </c>
      <c r="AM59" s="249">
        <v>0</v>
      </c>
      <c r="AN59" s="249">
        <v>0</v>
      </c>
      <c r="AO59" s="252">
        <v>-7378</v>
      </c>
      <c r="AP59" s="253">
        <v>-10629</v>
      </c>
      <c r="AQ59" s="254"/>
      <c r="AR59" s="251">
        <v>-1458</v>
      </c>
      <c r="AS59" s="249">
        <v>-13</v>
      </c>
      <c r="AT59" s="252">
        <v>-1258</v>
      </c>
      <c r="AU59" s="253">
        <v>-2729</v>
      </c>
      <c r="AV59" s="1"/>
      <c r="AW59" s="1"/>
      <c r="AX59" s="1"/>
      <c r="AY59" s="1"/>
      <c r="AZ59" s="1"/>
      <c r="BA59" s="1"/>
      <c r="BB59" s="1"/>
      <c r="BC59" s="1"/>
      <c r="BD59" s="1"/>
    </row>
    <row r="60" spans="1:56" ht="12" customHeight="1" x14ac:dyDescent="0.2">
      <c r="A60" s="2" t="s">
        <v>182</v>
      </c>
      <c r="B60" s="243">
        <v>0</v>
      </c>
      <c r="C60" s="202"/>
      <c r="D60" s="244">
        <v>-255</v>
      </c>
      <c r="E60" s="202"/>
      <c r="F60" s="244">
        <v>-1387</v>
      </c>
      <c r="G60" s="202"/>
      <c r="H60" s="244">
        <v>0</v>
      </c>
      <c r="I60" s="202"/>
      <c r="J60" s="244">
        <v>0</v>
      </c>
      <c r="K60" s="202"/>
      <c r="L60" s="244">
        <v>0</v>
      </c>
      <c r="M60" s="202"/>
      <c r="N60" s="244">
        <v>0</v>
      </c>
      <c r="O60" s="202"/>
      <c r="P60" s="244">
        <v>0</v>
      </c>
      <c r="Q60" s="202"/>
      <c r="R60" s="244">
        <v>0</v>
      </c>
      <c r="S60" s="202"/>
      <c r="T60" s="244">
        <v>0</v>
      </c>
      <c r="U60" s="202"/>
      <c r="V60" s="244">
        <v>0</v>
      </c>
      <c r="W60" s="202"/>
      <c r="X60" s="245">
        <v>0</v>
      </c>
      <c r="Y60" s="1"/>
      <c r="Z60" s="246">
        <v>0</v>
      </c>
      <c r="AA60" s="247">
        <v>0</v>
      </c>
      <c r="AB60" s="247">
        <v>0</v>
      </c>
      <c r="AC60" s="247">
        <v>0</v>
      </c>
      <c r="AD60" s="248">
        <v>0</v>
      </c>
      <c r="AE60" s="1"/>
      <c r="AF60" s="246">
        <v>0</v>
      </c>
      <c r="AG60" s="249">
        <v>0</v>
      </c>
      <c r="AH60" s="249">
        <v>0</v>
      </c>
      <c r="AI60" s="249">
        <v>0</v>
      </c>
      <c r="AJ60" s="250">
        <v>0</v>
      </c>
      <c r="AK60" s="260"/>
      <c r="AL60" s="251">
        <v>0</v>
      </c>
      <c r="AM60" s="249">
        <v>0</v>
      </c>
      <c r="AN60" s="249">
        <v>0</v>
      </c>
      <c r="AO60" s="252">
        <v>0</v>
      </c>
      <c r="AP60" s="253">
        <v>0</v>
      </c>
      <c r="AQ60" s="254"/>
      <c r="AR60" s="251">
        <v>0</v>
      </c>
      <c r="AS60" s="249">
        <v>0</v>
      </c>
      <c r="AT60" s="252">
        <v>0</v>
      </c>
      <c r="AU60" s="253">
        <v>0</v>
      </c>
      <c r="AV60" s="1"/>
      <c r="AW60" s="1"/>
      <c r="AX60" s="1"/>
      <c r="AY60" s="1"/>
      <c r="AZ60" s="1"/>
      <c r="BA60" s="1"/>
      <c r="BB60" s="1"/>
      <c r="BC60" s="1"/>
      <c r="BD60" s="1"/>
    </row>
    <row r="61" spans="1:56" ht="12" customHeight="1" x14ac:dyDescent="0.2">
      <c r="A61" s="2" t="s">
        <v>183</v>
      </c>
      <c r="B61" s="243">
        <v>0</v>
      </c>
      <c r="C61" s="202"/>
      <c r="D61" s="244">
        <v>0</v>
      </c>
      <c r="E61" s="202"/>
      <c r="F61" s="244">
        <v>61380</v>
      </c>
      <c r="G61" s="202"/>
      <c r="H61" s="244">
        <v>0</v>
      </c>
      <c r="I61" s="202"/>
      <c r="J61" s="244">
        <v>0</v>
      </c>
      <c r="K61" s="202"/>
      <c r="L61" s="244">
        <v>0</v>
      </c>
      <c r="M61" s="202"/>
      <c r="N61" s="244">
        <v>0</v>
      </c>
      <c r="O61" s="202"/>
      <c r="P61" s="244">
        <v>0</v>
      </c>
      <c r="Q61" s="202"/>
      <c r="R61" s="244">
        <v>0</v>
      </c>
      <c r="S61" s="202"/>
      <c r="T61" s="244">
        <v>0</v>
      </c>
      <c r="U61" s="202"/>
      <c r="V61" s="244">
        <v>0</v>
      </c>
      <c r="W61" s="202"/>
      <c r="X61" s="245">
        <v>0</v>
      </c>
      <c r="Y61" s="1"/>
      <c r="Z61" s="246">
        <v>0</v>
      </c>
      <c r="AA61" s="247">
        <v>0</v>
      </c>
      <c r="AB61" s="247">
        <v>0</v>
      </c>
      <c r="AC61" s="247">
        <v>0</v>
      </c>
      <c r="AD61" s="248">
        <v>0</v>
      </c>
      <c r="AE61" s="1"/>
      <c r="AF61" s="246">
        <v>0</v>
      </c>
      <c r="AG61" s="249">
        <v>0</v>
      </c>
      <c r="AH61" s="249">
        <v>0</v>
      </c>
      <c r="AI61" s="249">
        <v>0</v>
      </c>
      <c r="AJ61" s="250">
        <v>0</v>
      </c>
      <c r="AK61" s="260"/>
      <c r="AL61" s="251">
        <v>0</v>
      </c>
      <c r="AM61" s="249">
        <v>0</v>
      </c>
      <c r="AN61" s="249">
        <v>0</v>
      </c>
      <c r="AO61" s="252">
        <v>0</v>
      </c>
      <c r="AP61" s="253">
        <v>0</v>
      </c>
      <c r="AQ61" s="254"/>
      <c r="AR61" s="251">
        <v>0</v>
      </c>
      <c r="AS61" s="249">
        <v>0</v>
      </c>
      <c r="AT61" s="252">
        <v>0</v>
      </c>
      <c r="AU61" s="253">
        <v>0</v>
      </c>
      <c r="AV61" s="1"/>
      <c r="AW61" s="1"/>
      <c r="AX61" s="1"/>
      <c r="AY61" s="1"/>
      <c r="AZ61" s="1"/>
      <c r="BA61" s="1"/>
      <c r="BB61" s="1"/>
      <c r="BC61" s="1"/>
      <c r="BD61" s="1"/>
    </row>
    <row r="62" spans="1:56" ht="12" customHeight="1" x14ac:dyDescent="0.2">
      <c r="A62" s="2" t="s">
        <v>184</v>
      </c>
      <c r="B62" s="243">
        <v>0</v>
      </c>
      <c r="C62" s="202"/>
      <c r="D62" s="244">
        <v>0</v>
      </c>
      <c r="E62" s="202"/>
      <c r="F62" s="244">
        <v>0</v>
      </c>
      <c r="G62" s="202"/>
      <c r="H62" s="244">
        <v>0</v>
      </c>
      <c r="I62" s="202"/>
      <c r="J62" s="244">
        <v>0</v>
      </c>
      <c r="K62" s="202"/>
      <c r="L62" s="244">
        <v>0</v>
      </c>
      <c r="M62" s="202"/>
      <c r="N62" s="244">
        <v>0</v>
      </c>
      <c r="O62" s="202"/>
      <c r="P62" s="244">
        <v>0</v>
      </c>
      <c r="Q62" s="202"/>
      <c r="R62" s="244">
        <v>0</v>
      </c>
      <c r="S62" s="202"/>
      <c r="T62" s="244">
        <v>0</v>
      </c>
      <c r="U62" s="202"/>
      <c r="V62" s="244">
        <v>0</v>
      </c>
      <c r="W62" s="202"/>
      <c r="X62" s="245">
        <v>-11105</v>
      </c>
      <c r="Y62" s="1"/>
      <c r="Z62" s="246">
        <v>0</v>
      </c>
      <c r="AA62" s="247">
        <v>0</v>
      </c>
      <c r="AB62" s="247">
        <v>-4350</v>
      </c>
      <c r="AC62" s="247">
        <v>-2980</v>
      </c>
      <c r="AD62" s="248">
        <v>-7330</v>
      </c>
      <c r="AE62" s="1"/>
      <c r="AF62" s="246">
        <v>0</v>
      </c>
      <c r="AG62" s="249">
        <v>0</v>
      </c>
      <c r="AH62" s="249">
        <v>-539</v>
      </c>
      <c r="AI62" s="249">
        <v>0</v>
      </c>
      <c r="AJ62" s="250">
        <v>-539</v>
      </c>
      <c r="AK62" s="260"/>
      <c r="AL62" s="251">
        <v>0</v>
      </c>
      <c r="AM62" s="249">
        <v>-83</v>
      </c>
      <c r="AN62" s="249">
        <v>-2022</v>
      </c>
      <c r="AO62" s="252">
        <v>0</v>
      </c>
      <c r="AP62" s="253">
        <v>-2105</v>
      </c>
      <c r="AQ62" s="254"/>
      <c r="AR62" s="251">
        <v>0</v>
      </c>
      <c r="AS62" s="249">
        <v>0</v>
      </c>
      <c r="AT62" s="252">
        <v>0</v>
      </c>
      <c r="AU62" s="253">
        <v>0</v>
      </c>
      <c r="AV62" s="1"/>
      <c r="AW62" s="1"/>
      <c r="AX62" s="1"/>
      <c r="AY62" s="1"/>
      <c r="AZ62" s="1"/>
      <c r="BA62" s="1"/>
      <c r="BB62" s="1"/>
      <c r="BC62" s="1"/>
      <c r="BD62" s="1"/>
    </row>
    <row r="63" spans="1:56" ht="12" customHeight="1" x14ac:dyDescent="0.2">
      <c r="A63" s="2" t="s">
        <v>185</v>
      </c>
      <c r="B63" s="243">
        <v>0</v>
      </c>
      <c r="C63" s="202"/>
      <c r="D63" s="244">
        <v>0</v>
      </c>
      <c r="E63" s="202"/>
      <c r="F63" s="244">
        <v>0</v>
      </c>
      <c r="G63" s="202"/>
      <c r="H63" s="244">
        <v>0</v>
      </c>
      <c r="I63" s="202"/>
      <c r="J63" s="244">
        <v>-3391</v>
      </c>
      <c r="K63" s="202"/>
      <c r="L63" s="244">
        <v>-4176</v>
      </c>
      <c r="M63" s="202"/>
      <c r="N63" s="244">
        <v>-6142</v>
      </c>
      <c r="O63" s="202"/>
      <c r="P63" s="244">
        <v>-5653</v>
      </c>
      <c r="Q63" s="202"/>
      <c r="R63" s="244">
        <v>-4149</v>
      </c>
      <c r="S63" s="202"/>
      <c r="T63" s="244">
        <v>-3556</v>
      </c>
      <c r="U63" s="202"/>
      <c r="V63" s="244">
        <v>-9430</v>
      </c>
      <c r="W63" s="202"/>
      <c r="X63" s="245">
        <v>-29351</v>
      </c>
      <c r="Y63" s="1"/>
      <c r="Z63" s="246">
        <v>-2741</v>
      </c>
      <c r="AA63" s="247">
        <v>-1505</v>
      </c>
      <c r="AB63" s="247">
        <v>-1522</v>
      </c>
      <c r="AC63" s="247">
        <v>-1699</v>
      </c>
      <c r="AD63" s="248">
        <v>-7467</v>
      </c>
      <c r="AE63" s="1"/>
      <c r="AF63" s="246">
        <v>-7549</v>
      </c>
      <c r="AG63" s="249">
        <v>-1315</v>
      </c>
      <c r="AH63" s="249">
        <v>-1952</v>
      </c>
      <c r="AI63" s="249">
        <v>-3752</v>
      </c>
      <c r="AJ63" s="250">
        <v>-14568</v>
      </c>
      <c r="AK63" s="260"/>
      <c r="AL63" s="251">
        <v>-1190</v>
      </c>
      <c r="AM63" s="249">
        <v>-908</v>
      </c>
      <c r="AN63" s="249">
        <v>-982</v>
      </c>
      <c r="AO63" s="252">
        <v>-16618</v>
      </c>
      <c r="AP63" s="253">
        <v>-19698</v>
      </c>
      <c r="AQ63" s="254"/>
      <c r="AR63" s="251">
        <v>-1766</v>
      </c>
      <c r="AS63" s="249">
        <v>-359</v>
      </c>
      <c r="AT63" s="252">
        <v>-277</v>
      </c>
      <c r="AU63" s="253">
        <v>-2402</v>
      </c>
      <c r="AV63" s="1"/>
      <c r="AW63" s="1"/>
      <c r="AX63" s="1"/>
      <c r="AY63" s="1"/>
      <c r="AZ63" s="1"/>
      <c r="BA63" s="1"/>
      <c r="BB63" s="1"/>
      <c r="BC63" s="1"/>
      <c r="BD63" s="1"/>
    </row>
    <row r="64" spans="1:56" ht="12" customHeight="1" x14ac:dyDescent="0.2">
      <c r="A64" s="2" t="s">
        <v>186</v>
      </c>
      <c r="B64" s="243">
        <v>0</v>
      </c>
      <c r="C64" s="202"/>
      <c r="D64" s="244">
        <v>0</v>
      </c>
      <c r="E64" s="202"/>
      <c r="F64" s="244">
        <v>0</v>
      </c>
      <c r="G64" s="202"/>
      <c r="H64" s="244">
        <v>0</v>
      </c>
      <c r="I64" s="202"/>
      <c r="J64" s="244">
        <v>0</v>
      </c>
      <c r="K64" s="202"/>
      <c r="L64" s="244">
        <v>0</v>
      </c>
      <c r="M64" s="202"/>
      <c r="N64" s="244">
        <v>0</v>
      </c>
      <c r="O64" s="202"/>
      <c r="P64" s="244">
        <v>0</v>
      </c>
      <c r="Q64" s="202"/>
      <c r="R64" s="244">
        <v>0</v>
      </c>
      <c r="S64" s="202"/>
      <c r="T64" s="244">
        <v>0</v>
      </c>
      <c r="U64" s="202"/>
      <c r="V64" s="244">
        <v>-1297</v>
      </c>
      <c r="W64" s="202"/>
      <c r="X64" s="245">
        <v>-5750</v>
      </c>
      <c r="Y64" s="1"/>
      <c r="Z64" s="246">
        <v>-2183</v>
      </c>
      <c r="AA64" s="247">
        <v>-4194</v>
      </c>
      <c r="AB64" s="247">
        <v>-3760</v>
      </c>
      <c r="AC64" s="247">
        <v>-3796</v>
      </c>
      <c r="AD64" s="248">
        <v>-13933</v>
      </c>
      <c r="AE64" s="1"/>
      <c r="AF64" s="246">
        <v>-3276</v>
      </c>
      <c r="AG64" s="249">
        <v>-3538</v>
      </c>
      <c r="AH64" s="249">
        <v>-5215</v>
      </c>
      <c r="AI64" s="249">
        <v>-3858</v>
      </c>
      <c r="AJ64" s="250">
        <v>-15887</v>
      </c>
      <c r="AK64" s="260"/>
      <c r="AL64" s="251">
        <v>-4658</v>
      </c>
      <c r="AM64" s="249">
        <v>-4804</v>
      </c>
      <c r="AN64" s="249">
        <v>-4317</v>
      </c>
      <c r="AO64" s="252">
        <v>-3839</v>
      </c>
      <c r="AP64" s="253">
        <v>-17618</v>
      </c>
      <c r="AQ64" s="254"/>
      <c r="AR64" s="251">
        <v>-4182</v>
      </c>
      <c r="AS64" s="249">
        <v>-4598</v>
      </c>
      <c r="AT64" s="252">
        <v>-3942</v>
      </c>
      <c r="AU64" s="253">
        <v>-12722</v>
      </c>
      <c r="AV64" s="1"/>
      <c r="AW64" s="1"/>
      <c r="AX64" s="1"/>
      <c r="AY64" s="1"/>
      <c r="AZ64" s="1"/>
      <c r="BA64" s="1"/>
      <c r="BB64" s="1"/>
      <c r="BC64" s="1"/>
      <c r="BD64" s="1"/>
    </row>
    <row r="65" spans="1:56" ht="12" customHeight="1" x14ac:dyDescent="0.2">
      <c r="A65" s="2" t="s">
        <v>187</v>
      </c>
      <c r="B65" s="243">
        <v>-5156</v>
      </c>
      <c r="C65" s="287"/>
      <c r="D65" s="244">
        <v>0</v>
      </c>
      <c r="E65" s="287"/>
      <c r="F65" s="244">
        <v>0</v>
      </c>
      <c r="G65" s="287"/>
      <c r="H65" s="244">
        <v>0</v>
      </c>
      <c r="I65" s="287"/>
      <c r="J65" s="244">
        <v>0</v>
      </c>
      <c r="K65" s="287"/>
      <c r="L65" s="244">
        <v>-45518</v>
      </c>
      <c r="M65" s="287"/>
      <c r="N65" s="244">
        <v>0</v>
      </c>
      <c r="O65" s="287"/>
      <c r="P65" s="244">
        <v>-56935</v>
      </c>
      <c r="Q65" s="287"/>
      <c r="R65" s="244">
        <v>-309701</v>
      </c>
      <c r="S65" s="287"/>
      <c r="T65" s="244">
        <v>-64351</v>
      </c>
      <c r="U65" s="287"/>
      <c r="V65" s="244">
        <v>-42016</v>
      </c>
      <c r="W65" s="256"/>
      <c r="X65" s="253">
        <v>0</v>
      </c>
      <c r="Y65" s="1"/>
      <c r="Z65" s="246">
        <v>-127793</v>
      </c>
      <c r="AA65" s="247">
        <v>-14411</v>
      </c>
      <c r="AB65" s="247">
        <v>-11263</v>
      </c>
      <c r="AC65" s="247">
        <v>0</v>
      </c>
      <c r="AD65" s="248">
        <v>-153467</v>
      </c>
      <c r="AE65" s="1"/>
      <c r="AF65" s="246">
        <v>0</v>
      </c>
      <c r="AG65" s="249">
        <v>-50008</v>
      </c>
      <c r="AH65" s="249">
        <v>0</v>
      </c>
      <c r="AI65" s="249">
        <v>0</v>
      </c>
      <c r="AJ65" s="250">
        <v>-50008</v>
      </c>
      <c r="AK65" s="260"/>
      <c r="AL65" s="251">
        <v>-40674</v>
      </c>
      <c r="AM65" s="249">
        <v>-14465</v>
      </c>
      <c r="AN65" s="249">
        <v>-39571</v>
      </c>
      <c r="AO65" s="252">
        <v>0</v>
      </c>
      <c r="AP65" s="253">
        <v>-94710</v>
      </c>
      <c r="AQ65" s="254"/>
      <c r="AR65" s="251">
        <v>0</v>
      </c>
      <c r="AS65" s="249">
        <v>-14043</v>
      </c>
      <c r="AT65" s="252">
        <v>-12074</v>
      </c>
      <c r="AU65" s="253">
        <v>-26117</v>
      </c>
      <c r="AV65" s="1"/>
      <c r="AW65" s="1"/>
      <c r="AX65" s="1"/>
      <c r="AY65" s="1"/>
      <c r="AZ65" s="1"/>
      <c r="BA65" s="1"/>
      <c r="BB65" s="1"/>
      <c r="BC65" s="1"/>
      <c r="BD65" s="1"/>
    </row>
    <row r="66" spans="1:56" ht="12" customHeight="1" x14ac:dyDescent="0.2">
      <c r="A66" s="2" t="s">
        <v>188</v>
      </c>
      <c r="B66" s="243">
        <v>0</v>
      </c>
      <c r="C66" s="287"/>
      <c r="D66" s="244">
        <v>0</v>
      </c>
      <c r="E66" s="287"/>
      <c r="F66" s="244">
        <v>0</v>
      </c>
      <c r="G66" s="287"/>
      <c r="H66" s="244">
        <v>0</v>
      </c>
      <c r="I66" s="287"/>
      <c r="J66" s="244">
        <v>0</v>
      </c>
      <c r="K66" s="287"/>
      <c r="L66" s="244">
        <v>0</v>
      </c>
      <c r="M66" s="287"/>
      <c r="N66" s="244">
        <v>0</v>
      </c>
      <c r="O66" s="287"/>
      <c r="P66" s="244">
        <v>0</v>
      </c>
      <c r="Q66" s="287"/>
      <c r="R66" s="244">
        <v>0</v>
      </c>
      <c r="S66" s="287"/>
      <c r="T66" s="244">
        <v>0</v>
      </c>
      <c r="U66" s="287"/>
      <c r="V66" s="244">
        <v>0</v>
      </c>
      <c r="W66" s="256"/>
      <c r="X66" s="253">
        <v>0</v>
      </c>
      <c r="Y66" s="1"/>
      <c r="Z66" s="246">
        <v>0</v>
      </c>
      <c r="AA66" s="247">
        <v>0</v>
      </c>
      <c r="AB66" s="247">
        <v>0</v>
      </c>
      <c r="AC66" s="247">
        <v>0</v>
      </c>
      <c r="AD66" s="248">
        <v>0</v>
      </c>
      <c r="AE66" s="1"/>
      <c r="AF66" s="246">
        <v>0</v>
      </c>
      <c r="AG66" s="249">
        <v>-20230</v>
      </c>
      <c r="AH66" s="249">
        <v>0</v>
      </c>
      <c r="AI66" s="249">
        <v>0</v>
      </c>
      <c r="AJ66" s="250">
        <v>-20230</v>
      </c>
      <c r="AK66" s="260"/>
      <c r="AL66" s="251">
        <v>0</v>
      </c>
      <c r="AM66" s="249">
        <v>0</v>
      </c>
      <c r="AN66" s="249">
        <v>0</v>
      </c>
      <c r="AO66" s="252">
        <v>-1144</v>
      </c>
      <c r="AP66" s="253">
        <v>-1144</v>
      </c>
      <c r="AQ66" s="254"/>
      <c r="AR66" s="251">
        <v>0</v>
      </c>
      <c r="AS66" s="249">
        <v>-41177</v>
      </c>
      <c r="AT66" s="252">
        <v>0</v>
      </c>
      <c r="AU66" s="253">
        <v>-41177</v>
      </c>
      <c r="AV66" s="1"/>
      <c r="AW66" s="1"/>
      <c r="AX66" s="1"/>
      <c r="AY66" s="1"/>
      <c r="AZ66" s="1"/>
      <c r="BA66" s="1"/>
      <c r="BB66" s="1"/>
      <c r="BC66" s="1"/>
      <c r="BD66" s="1"/>
    </row>
    <row r="67" spans="1:56" ht="12" customHeight="1" x14ac:dyDescent="0.2">
      <c r="A67" s="2" t="s">
        <v>189</v>
      </c>
      <c r="B67" s="243">
        <v>0</v>
      </c>
      <c r="C67" s="202"/>
      <c r="D67" s="244">
        <v>0</v>
      </c>
      <c r="E67" s="202"/>
      <c r="F67" s="244">
        <v>0</v>
      </c>
      <c r="G67" s="202"/>
      <c r="H67" s="244">
        <v>0</v>
      </c>
      <c r="I67" s="202"/>
      <c r="J67" s="244">
        <v>0</v>
      </c>
      <c r="K67" s="202"/>
      <c r="L67" s="244">
        <v>0</v>
      </c>
      <c r="M67" s="202"/>
      <c r="N67" s="244">
        <v>0</v>
      </c>
      <c r="O67" s="202"/>
      <c r="P67" s="244">
        <v>0</v>
      </c>
      <c r="Q67" s="202"/>
      <c r="R67" s="244">
        <v>0</v>
      </c>
      <c r="S67" s="202"/>
      <c r="T67" s="244">
        <v>0</v>
      </c>
      <c r="U67" s="202"/>
      <c r="V67" s="244">
        <v>0</v>
      </c>
      <c r="W67" s="202"/>
      <c r="X67" s="245">
        <v>0</v>
      </c>
      <c r="Y67" s="1"/>
      <c r="Z67" s="246">
        <v>0</v>
      </c>
      <c r="AA67" s="247">
        <v>0</v>
      </c>
      <c r="AB67" s="247">
        <v>0</v>
      </c>
      <c r="AC67" s="247">
        <v>0</v>
      </c>
      <c r="AD67" s="248">
        <v>0</v>
      </c>
      <c r="AE67" s="1"/>
      <c r="AF67" s="246">
        <v>0</v>
      </c>
      <c r="AG67" s="249">
        <v>0</v>
      </c>
      <c r="AH67" s="249">
        <v>0</v>
      </c>
      <c r="AI67" s="249">
        <v>0</v>
      </c>
      <c r="AJ67" s="250">
        <v>0</v>
      </c>
      <c r="AK67" s="260"/>
      <c r="AL67" s="251">
        <v>0</v>
      </c>
      <c r="AM67" s="249">
        <v>0</v>
      </c>
      <c r="AN67" s="249">
        <v>0</v>
      </c>
      <c r="AO67" s="252">
        <v>0</v>
      </c>
      <c r="AP67" s="253">
        <v>0</v>
      </c>
      <c r="AQ67" s="254"/>
      <c r="AR67" s="251">
        <v>0</v>
      </c>
      <c r="AS67" s="249">
        <v>-3375</v>
      </c>
      <c r="AT67" s="252">
        <v>0</v>
      </c>
      <c r="AU67" s="253">
        <v>-3375</v>
      </c>
      <c r="AV67" s="1"/>
      <c r="AW67" s="1"/>
      <c r="AX67" s="1"/>
      <c r="AY67" s="1"/>
      <c r="AZ67" s="1"/>
      <c r="BA67" s="1"/>
      <c r="BB67" s="1"/>
      <c r="BC67" s="1"/>
      <c r="BD67" s="1"/>
    </row>
    <row r="68" spans="1:56" ht="12" customHeight="1" x14ac:dyDescent="0.2">
      <c r="A68" s="2" t="s">
        <v>190</v>
      </c>
      <c r="B68" s="243">
        <v>0</v>
      </c>
      <c r="C68" s="202"/>
      <c r="D68" s="244">
        <v>0</v>
      </c>
      <c r="E68" s="202"/>
      <c r="F68" s="244">
        <v>0</v>
      </c>
      <c r="G68" s="202"/>
      <c r="H68" s="244">
        <v>0</v>
      </c>
      <c r="I68" s="202"/>
      <c r="J68" s="244">
        <v>1301</v>
      </c>
      <c r="K68" s="202"/>
      <c r="L68" s="244">
        <v>9603</v>
      </c>
      <c r="M68" s="202"/>
      <c r="N68" s="244">
        <v>6272</v>
      </c>
      <c r="O68" s="202"/>
      <c r="P68" s="244">
        <v>2515</v>
      </c>
      <c r="Q68" s="202"/>
      <c r="R68" s="244">
        <v>6108</v>
      </c>
      <c r="S68" s="202"/>
      <c r="T68" s="244">
        <v>1796</v>
      </c>
      <c r="U68" s="202"/>
      <c r="V68" s="244">
        <v>5159</v>
      </c>
      <c r="W68" s="202"/>
      <c r="X68" s="245">
        <v>0</v>
      </c>
      <c r="Y68" s="1"/>
      <c r="Z68" s="246">
        <v>0</v>
      </c>
      <c r="AA68" s="247">
        <v>0</v>
      </c>
      <c r="AB68" s="247">
        <v>0</v>
      </c>
      <c r="AC68" s="247">
        <v>0</v>
      </c>
      <c r="AD68" s="248">
        <v>0</v>
      </c>
      <c r="AE68" s="1"/>
      <c r="AF68" s="246">
        <v>0</v>
      </c>
      <c r="AG68" s="249">
        <v>0</v>
      </c>
      <c r="AH68" s="249">
        <v>0</v>
      </c>
      <c r="AI68" s="249">
        <v>0</v>
      </c>
      <c r="AJ68" s="250">
        <v>0</v>
      </c>
      <c r="AK68" s="260"/>
      <c r="AL68" s="251">
        <v>0</v>
      </c>
      <c r="AM68" s="249">
        <v>0</v>
      </c>
      <c r="AN68" s="249">
        <v>0</v>
      </c>
      <c r="AO68" s="252">
        <v>0</v>
      </c>
      <c r="AP68" s="253">
        <v>0</v>
      </c>
      <c r="AQ68" s="254"/>
      <c r="AR68" s="251">
        <v>0</v>
      </c>
      <c r="AS68" s="249">
        <v>0</v>
      </c>
      <c r="AT68" s="252">
        <v>0</v>
      </c>
      <c r="AU68" s="253">
        <v>0</v>
      </c>
      <c r="AV68" s="1"/>
      <c r="AW68" s="1"/>
      <c r="AX68" s="1"/>
      <c r="AY68" s="1"/>
      <c r="AZ68" s="1"/>
      <c r="BA68" s="1"/>
      <c r="BB68" s="1"/>
      <c r="BC68" s="1"/>
      <c r="BD68" s="1"/>
    </row>
    <row r="69" spans="1:56" ht="12" customHeight="1" x14ac:dyDescent="0.2">
      <c r="A69" s="2" t="s">
        <v>191</v>
      </c>
      <c r="B69" s="243">
        <v>711</v>
      </c>
      <c r="C69" s="202"/>
      <c r="D69" s="244">
        <v>47</v>
      </c>
      <c r="E69" s="202"/>
      <c r="F69" s="244">
        <v>6644</v>
      </c>
      <c r="G69" s="202"/>
      <c r="H69" s="244">
        <v>13706</v>
      </c>
      <c r="I69" s="202"/>
      <c r="J69" s="244">
        <v>8321</v>
      </c>
      <c r="K69" s="202"/>
      <c r="L69" s="244">
        <v>12067</v>
      </c>
      <c r="M69" s="202"/>
      <c r="N69" s="244">
        <v>14977</v>
      </c>
      <c r="O69" s="202"/>
      <c r="P69" s="244">
        <v>7013</v>
      </c>
      <c r="Q69" s="202"/>
      <c r="R69" s="244">
        <v>1394</v>
      </c>
      <c r="S69" s="202"/>
      <c r="T69" s="244">
        <v>4805</v>
      </c>
      <c r="U69" s="202"/>
      <c r="V69" s="244">
        <v>4425</v>
      </c>
      <c r="W69" s="202"/>
      <c r="X69" s="245">
        <v>13123</v>
      </c>
      <c r="Y69" s="1"/>
      <c r="Z69" s="246">
        <v>282</v>
      </c>
      <c r="AA69" s="247">
        <v>1770</v>
      </c>
      <c r="AB69" s="247">
        <v>1327</v>
      </c>
      <c r="AC69" s="247">
        <v>1326</v>
      </c>
      <c r="AD69" s="248">
        <v>4705</v>
      </c>
      <c r="AE69" s="1"/>
      <c r="AF69" s="246">
        <v>0</v>
      </c>
      <c r="AG69" s="249">
        <v>257</v>
      </c>
      <c r="AH69" s="249">
        <v>74</v>
      </c>
      <c r="AI69" s="249">
        <v>5861</v>
      </c>
      <c r="AJ69" s="250">
        <v>6192</v>
      </c>
      <c r="AK69" s="260"/>
      <c r="AL69" s="251">
        <v>6070</v>
      </c>
      <c r="AM69" s="249">
        <v>2949</v>
      </c>
      <c r="AN69" s="249">
        <v>2497</v>
      </c>
      <c r="AO69" s="252">
        <v>465</v>
      </c>
      <c r="AP69" s="253">
        <v>11981</v>
      </c>
      <c r="AQ69" s="254"/>
      <c r="AR69" s="251">
        <v>0</v>
      </c>
      <c r="AS69" s="249">
        <v>2891</v>
      </c>
      <c r="AT69" s="252">
        <v>-134</v>
      </c>
      <c r="AU69" s="253">
        <v>2757</v>
      </c>
      <c r="AV69" s="1"/>
      <c r="AW69" s="1"/>
      <c r="AX69" s="1"/>
      <c r="AY69" s="1"/>
      <c r="AZ69" s="1"/>
      <c r="BA69" s="1"/>
      <c r="BB69" s="1"/>
      <c r="BC69" s="1"/>
      <c r="BD69" s="1"/>
    </row>
    <row r="70" spans="1:56" ht="12" customHeight="1" x14ac:dyDescent="0.2">
      <c r="A70" s="2" t="s">
        <v>192</v>
      </c>
      <c r="B70" s="243">
        <v>28187</v>
      </c>
      <c r="C70" s="287"/>
      <c r="D70" s="244">
        <v>22688</v>
      </c>
      <c r="E70" s="287"/>
      <c r="F70" s="244">
        <v>0</v>
      </c>
      <c r="G70" s="287"/>
      <c r="H70" s="244">
        <v>0</v>
      </c>
      <c r="I70" s="287"/>
      <c r="J70" s="244">
        <v>0</v>
      </c>
      <c r="K70" s="287"/>
      <c r="L70" s="244">
        <v>0</v>
      </c>
      <c r="M70" s="287"/>
      <c r="N70" s="244">
        <v>0</v>
      </c>
      <c r="O70" s="287"/>
      <c r="P70" s="244">
        <v>0</v>
      </c>
      <c r="Q70" s="287"/>
      <c r="R70" s="244">
        <v>0</v>
      </c>
      <c r="S70" s="287"/>
      <c r="T70" s="244">
        <v>0</v>
      </c>
      <c r="U70" s="287"/>
      <c r="V70" s="244">
        <v>0</v>
      </c>
      <c r="W70" s="256"/>
      <c r="X70" s="253">
        <v>0</v>
      </c>
      <c r="Y70" s="1"/>
      <c r="Z70" s="246">
        <v>0</v>
      </c>
      <c r="AA70" s="247">
        <v>0</v>
      </c>
      <c r="AB70" s="247">
        <v>0</v>
      </c>
      <c r="AC70" s="247">
        <v>0</v>
      </c>
      <c r="AD70" s="248">
        <v>0</v>
      </c>
      <c r="AE70" s="1"/>
      <c r="AF70" s="246">
        <v>0</v>
      </c>
      <c r="AG70" s="249">
        <v>0</v>
      </c>
      <c r="AH70" s="249">
        <v>0</v>
      </c>
      <c r="AI70" s="249">
        <v>0</v>
      </c>
      <c r="AJ70" s="250">
        <v>0</v>
      </c>
      <c r="AK70" s="260"/>
      <c r="AL70" s="251">
        <v>0</v>
      </c>
      <c r="AM70" s="249">
        <v>0</v>
      </c>
      <c r="AN70" s="249">
        <v>0</v>
      </c>
      <c r="AO70" s="252">
        <v>0</v>
      </c>
      <c r="AP70" s="253">
        <v>0</v>
      </c>
      <c r="AQ70" s="254"/>
      <c r="AR70" s="251">
        <v>0</v>
      </c>
      <c r="AS70" s="249">
        <v>0</v>
      </c>
      <c r="AT70" s="252">
        <v>0</v>
      </c>
      <c r="AU70" s="253">
        <v>0</v>
      </c>
      <c r="AV70" s="1"/>
      <c r="AW70" s="1"/>
      <c r="AX70" s="1"/>
      <c r="AY70" s="1"/>
      <c r="AZ70" s="1"/>
      <c r="BA70" s="1"/>
      <c r="BB70" s="1"/>
      <c r="BC70" s="1"/>
      <c r="BD70" s="1"/>
    </row>
    <row r="71" spans="1:56" ht="12" customHeight="1" x14ac:dyDescent="0.2">
      <c r="A71" s="2" t="s">
        <v>193</v>
      </c>
      <c r="B71" s="243">
        <v>-3961</v>
      </c>
      <c r="C71" s="287"/>
      <c r="D71" s="244">
        <v>0</v>
      </c>
      <c r="E71" s="287"/>
      <c r="F71" s="244">
        <v>0</v>
      </c>
      <c r="G71" s="287"/>
      <c r="H71" s="244">
        <v>0</v>
      </c>
      <c r="I71" s="287"/>
      <c r="J71" s="244">
        <v>0</v>
      </c>
      <c r="K71" s="287"/>
      <c r="L71" s="244">
        <v>0</v>
      </c>
      <c r="M71" s="287"/>
      <c r="N71" s="244">
        <v>0</v>
      </c>
      <c r="O71" s="287"/>
      <c r="P71" s="244">
        <v>0</v>
      </c>
      <c r="Q71" s="287"/>
      <c r="R71" s="244">
        <v>0</v>
      </c>
      <c r="S71" s="287"/>
      <c r="T71" s="244">
        <v>0</v>
      </c>
      <c r="U71" s="287"/>
      <c r="V71" s="244">
        <v>0</v>
      </c>
      <c r="W71" s="256"/>
      <c r="X71" s="253">
        <v>0</v>
      </c>
      <c r="Y71" s="1"/>
      <c r="Z71" s="246">
        <v>0</v>
      </c>
      <c r="AA71" s="247">
        <v>0</v>
      </c>
      <c r="AB71" s="247">
        <v>0</v>
      </c>
      <c r="AC71" s="247">
        <v>0</v>
      </c>
      <c r="AD71" s="248">
        <v>0</v>
      </c>
      <c r="AE71" s="1"/>
      <c r="AF71" s="246">
        <v>0</v>
      </c>
      <c r="AG71" s="249">
        <v>0</v>
      </c>
      <c r="AH71" s="249">
        <v>0</v>
      </c>
      <c r="AI71" s="249">
        <v>0</v>
      </c>
      <c r="AJ71" s="250">
        <v>0</v>
      </c>
      <c r="AK71" s="260"/>
      <c r="AL71" s="251">
        <v>0</v>
      </c>
      <c r="AM71" s="249">
        <v>0</v>
      </c>
      <c r="AN71" s="249">
        <v>0</v>
      </c>
      <c r="AO71" s="252">
        <v>0</v>
      </c>
      <c r="AP71" s="253">
        <v>0</v>
      </c>
      <c r="AQ71" s="254"/>
      <c r="AR71" s="251">
        <v>0</v>
      </c>
      <c r="AS71" s="249">
        <v>0</v>
      </c>
      <c r="AT71" s="252">
        <v>0</v>
      </c>
      <c r="AU71" s="253">
        <v>0</v>
      </c>
      <c r="AV71" s="1"/>
      <c r="AW71" s="1"/>
      <c r="AX71" s="1"/>
      <c r="AY71" s="1"/>
      <c r="AZ71" s="1"/>
      <c r="BA71" s="1"/>
      <c r="BB71" s="1"/>
      <c r="BC71" s="1"/>
      <c r="BD71" s="1"/>
    </row>
    <row r="72" spans="1:56" ht="12" customHeight="1" x14ac:dyDescent="0.2">
      <c r="A72" s="2" t="s">
        <v>194</v>
      </c>
      <c r="B72" s="243">
        <v>0</v>
      </c>
      <c r="C72" s="287"/>
      <c r="D72" s="244">
        <v>0</v>
      </c>
      <c r="E72" s="287"/>
      <c r="F72" s="244">
        <v>0</v>
      </c>
      <c r="G72" s="287"/>
      <c r="H72" s="244">
        <v>0</v>
      </c>
      <c r="I72" s="287"/>
      <c r="J72" s="244">
        <v>0</v>
      </c>
      <c r="K72" s="287"/>
      <c r="L72" s="244">
        <v>0</v>
      </c>
      <c r="M72" s="287"/>
      <c r="N72" s="244">
        <v>0</v>
      </c>
      <c r="O72" s="287"/>
      <c r="P72" s="244">
        <v>0</v>
      </c>
      <c r="Q72" s="287"/>
      <c r="R72" s="244">
        <v>0</v>
      </c>
      <c r="S72" s="287"/>
      <c r="T72" s="244">
        <v>0</v>
      </c>
      <c r="U72" s="287"/>
      <c r="V72" s="244">
        <v>0</v>
      </c>
      <c r="W72" s="256"/>
      <c r="X72" s="253">
        <v>0</v>
      </c>
      <c r="Y72" s="1"/>
      <c r="Z72" s="246">
        <v>0</v>
      </c>
      <c r="AA72" s="247">
        <v>0</v>
      </c>
      <c r="AB72" s="247">
        <v>0</v>
      </c>
      <c r="AC72" s="247">
        <v>0</v>
      </c>
      <c r="AD72" s="248">
        <v>0</v>
      </c>
      <c r="AE72" s="1"/>
      <c r="AF72" s="246">
        <v>0</v>
      </c>
      <c r="AG72" s="249">
        <v>0</v>
      </c>
      <c r="AH72" s="249">
        <v>0</v>
      </c>
      <c r="AI72" s="249">
        <v>0</v>
      </c>
      <c r="AJ72" s="250">
        <v>0</v>
      </c>
      <c r="AK72" s="260"/>
      <c r="AL72" s="251">
        <v>-12000</v>
      </c>
      <c r="AM72" s="249">
        <v>0</v>
      </c>
      <c r="AN72" s="249">
        <v>-4500</v>
      </c>
      <c r="AO72" s="252">
        <v>-4500</v>
      </c>
      <c r="AP72" s="253">
        <v>-21000</v>
      </c>
      <c r="AQ72" s="254"/>
      <c r="AR72" s="251">
        <v>0</v>
      </c>
      <c r="AS72" s="249">
        <v>0</v>
      </c>
      <c r="AT72" s="252">
        <v>0</v>
      </c>
      <c r="AU72" s="253">
        <v>0</v>
      </c>
      <c r="AV72" s="1"/>
      <c r="AW72" s="1"/>
      <c r="AX72" s="1"/>
      <c r="AY72" s="1"/>
      <c r="AZ72" s="1"/>
      <c r="BA72" s="1"/>
      <c r="BB72" s="1"/>
      <c r="BC72" s="1"/>
      <c r="BD72" s="1"/>
    </row>
    <row r="73" spans="1:56" ht="12" customHeight="1" x14ac:dyDescent="0.2">
      <c r="A73" s="2" t="s">
        <v>195</v>
      </c>
      <c r="B73" s="243">
        <v>0</v>
      </c>
      <c r="C73" s="287"/>
      <c r="D73" s="244">
        <v>0</v>
      </c>
      <c r="E73" s="287"/>
      <c r="F73" s="244">
        <v>0</v>
      </c>
      <c r="G73" s="287"/>
      <c r="H73" s="244">
        <v>0</v>
      </c>
      <c r="I73" s="287"/>
      <c r="J73" s="244">
        <v>0</v>
      </c>
      <c r="K73" s="287"/>
      <c r="L73" s="244">
        <v>0</v>
      </c>
      <c r="M73" s="287"/>
      <c r="N73" s="244">
        <v>0</v>
      </c>
      <c r="O73" s="287"/>
      <c r="P73" s="244">
        <v>0</v>
      </c>
      <c r="Q73" s="287"/>
      <c r="R73" s="244">
        <v>0</v>
      </c>
      <c r="S73" s="287"/>
      <c r="T73" s="244">
        <v>0</v>
      </c>
      <c r="U73" s="287"/>
      <c r="V73" s="244">
        <v>0</v>
      </c>
      <c r="W73" s="256"/>
      <c r="X73" s="253">
        <v>0</v>
      </c>
      <c r="Y73" s="1"/>
      <c r="Z73" s="246">
        <v>0</v>
      </c>
      <c r="AA73" s="247">
        <v>0</v>
      </c>
      <c r="AB73" s="247">
        <v>0</v>
      </c>
      <c r="AC73" s="247">
        <v>0</v>
      </c>
      <c r="AD73" s="248">
        <v>0</v>
      </c>
      <c r="AE73" s="1"/>
      <c r="AF73" s="246">
        <v>0</v>
      </c>
      <c r="AG73" s="249">
        <v>0</v>
      </c>
      <c r="AH73" s="249">
        <v>0</v>
      </c>
      <c r="AI73" s="249">
        <v>0</v>
      </c>
      <c r="AJ73" s="250">
        <v>0</v>
      </c>
      <c r="AK73" s="260"/>
      <c r="AL73" s="251">
        <v>35390</v>
      </c>
      <c r="AM73" s="249">
        <v>0</v>
      </c>
      <c r="AN73" s="249">
        <v>0</v>
      </c>
      <c r="AO73" s="252">
        <v>0</v>
      </c>
      <c r="AP73" s="253">
        <v>35390</v>
      </c>
      <c r="AQ73" s="254"/>
      <c r="AR73" s="251">
        <v>0</v>
      </c>
      <c r="AS73" s="249">
        <v>0</v>
      </c>
      <c r="AT73" s="252">
        <v>0</v>
      </c>
      <c r="AU73" s="253">
        <v>0</v>
      </c>
      <c r="AV73" s="1"/>
      <c r="AW73" s="1"/>
      <c r="AX73" s="1"/>
      <c r="AY73" s="1"/>
      <c r="AZ73" s="1"/>
      <c r="BA73" s="1"/>
      <c r="BB73" s="1"/>
      <c r="BC73" s="1"/>
      <c r="BD73" s="1"/>
    </row>
    <row r="74" spans="1:56" ht="12" customHeight="1" x14ac:dyDescent="0.2">
      <c r="A74" s="2" t="s">
        <v>196</v>
      </c>
      <c r="B74" s="243">
        <v>0</v>
      </c>
      <c r="C74" s="202"/>
      <c r="D74" s="244">
        <v>0</v>
      </c>
      <c r="E74" s="202"/>
      <c r="F74" s="244">
        <v>0</v>
      </c>
      <c r="G74" s="202"/>
      <c r="H74" s="244">
        <v>0</v>
      </c>
      <c r="I74" s="202"/>
      <c r="J74" s="244">
        <v>0</v>
      </c>
      <c r="K74" s="202"/>
      <c r="L74" s="244">
        <v>0</v>
      </c>
      <c r="M74" s="202"/>
      <c r="N74" s="244">
        <v>0</v>
      </c>
      <c r="O74" s="202"/>
      <c r="P74" s="244">
        <v>0</v>
      </c>
      <c r="Q74" s="202"/>
      <c r="R74" s="244">
        <v>0</v>
      </c>
      <c r="S74" s="202"/>
      <c r="T74" s="244">
        <v>0</v>
      </c>
      <c r="U74" s="202"/>
      <c r="V74" s="244">
        <v>4821</v>
      </c>
      <c r="W74" s="202"/>
      <c r="X74" s="245">
        <v>4160</v>
      </c>
      <c r="Y74" s="1"/>
      <c r="Z74" s="246">
        <v>5141</v>
      </c>
      <c r="AA74" s="247">
        <v>0</v>
      </c>
      <c r="AB74" s="247">
        <v>0</v>
      </c>
      <c r="AC74" s="247">
        <v>0</v>
      </c>
      <c r="AD74" s="248">
        <v>5141</v>
      </c>
      <c r="AE74" s="1"/>
      <c r="AF74" s="246">
        <v>0</v>
      </c>
      <c r="AG74" s="249">
        <v>1404</v>
      </c>
      <c r="AH74" s="249">
        <v>0</v>
      </c>
      <c r="AI74" s="249">
        <v>0</v>
      </c>
      <c r="AJ74" s="250">
        <v>1404</v>
      </c>
      <c r="AK74" s="260"/>
      <c r="AL74" s="251">
        <v>0</v>
      </c>
      <c r="AM74" s="249">
        <v>0</v>
      </c>
      <c r="AN74" s="249">
        <v>0</v>
      </c>
      <c r="AO74" s="252">
        <v>0</v>
      </c>
      <c r="AP74" s="253">
        <v>0</v>
      </c>
      <c r="AQ74" s="254"/>
      <c r="AR74" s="251">
        <v>0</v>
      </c>
      <c r="AS74" s="249">
        <v>0</v>
      </c>
      <c r="AT74" s="252">
        <v>0</v>
      </c>
      <c r="AU74" s="253">
        <v>0</v>
      </c>
      <c r="AV74" s="1"/>
      <c r="AW74" s="1"/>
      <c r="AX74" s="1"/>
      <c r="AY74" s="1"/>
      <c r="AZ74" s="1"/>
      <c r="BA74" s="1"/>
      <c r="BB74" s="1"/>
      <c r="BC74" s="1"/>
      <c r="BD74" s="1"/>
    </row>
    <row r="75" spans="1:56" ht="12" customHeight="1" x14ac:dyDescent="0.2">
      <c r="A75" s="2" t="s">
        <v>197</v>
      </c>
      <c r="B75" s="243">
        <v>0</v>
      </c>
      <c r="C75" s="202"/>
      <c r="D75" s="244">
        <v>0</v>
      </c>
      <c r="E75" s="202"/>
      <c r="F75" s="244">
        <v>0</v>
      </c>
      <c r="G75" s="202"/>
      <c r="H75" s="244">
        <v>0</v>
      </c>
      <c r="I75" s="202"/>
      <c r="J75" s="244">
        <v>0</v>
      </c>
      <c r="K75" s="202"/>
      <c r="L75" s="244">
        <v>0</v>
      </c>
      <c r="M75" s="202"/>
      <c r="N75" s="244">
        <v>0</v>
      </c>
      <c r="O75" s="202"/>
      <c r="P75" s="244">
        <v>0</v>
      </c>
      <c r="Q75" s="202"/>
      <c r="R75" s="244">
        <v>0</v>
      </c>
      <c r="S75" s="202"/>
      <c r="T75" s="244">
        <v>0</v>
      </c>
      <c r="U75" s="202"/>
      <c r="V75" s="244">
        <v>0</v>
      </c>
      <c r="W75" s="202"/>
      <c r="X75" s="245">
        <v>-118</v>
      </c>
      <c r="Y75" s="1"/>
      <c r="Z75" s="246">
        <v>-85</v>
      </c>
      <c r="AA75" s="247">
        <v>-218</v>
      </c>
      <c r="AB75" s="247">
        <v>0</v>
      </c>
      <c r="AC75" s="247">
        <v>0</v>
      </c>
      <c r="AD75" s="248">
        <v>-303</v>
      </c>
      <c r="AE75" s="1"/>
      <c r="AF75" s="268">
        <v>0</v>
      </c>
      <c r="AG75" s="269">
        <v>1281</v>
      </c>
      <c r="AH75" s="269">
        <v>0</v>
      </c>
      <c r="AI75" s="269">
        <v>0</v>
      </c>
      <c r="AJ75" s="250">
        <v>1281</v>
      </c>
      <c r="AK75" s="260"/>
      <c r="AL75" s="288">
        <v>0</v>
      </c>
      <c r="AM75" s="269">
        <v>0</v>
      </c>
      <c r="AN75" s="269">
        <v>0</v>
      </c>
      <c r="AO75" s="289">
        <v>0</v>
      </c>
      <c r="AP75" s="253">
        <v>0</v>
      </c>
      <c r="AQ75" s="254"/>
      <c r="AR75" s="251">
        <v>645</v>
      </c>
      <c r="AS75" s="249">
        <v>-645</v>
      </c>
      <c r="AT75" s="252">
        <v>2319</v>
      </c>
      <c r="AU75" s="253">
        <v>2319</v>
      </c>
      <c r="AV75" s="1"/>
      <c r="AW75" s="1"/>
      <c r="AX75" s="1"/>
      <c r="AY75" s="1"/>
      <c r="AZ75" s="1"/>
      <c r="BA75" s="1"/>
      <c r="BB75" s="1"/>
      <c r="BC75" s="1"/>
      <c r="BD75" s="1"/>
    </row>
    <row r="76" spans="1:56" ht="12" customHeight="1" x14ac:dyDescent="0.2">
      <c r="A76" s="2" t="s">
        <v>198</v>
      </c>
      <c r="B76" s="295">
        <v>25802</v>
      </c>
      <c r="C76" s="202"/>
      <c r="D76" s="296">
        <v>33534</v>
      </c>
      <c r="E76" s="202"/>
      <c r="F76" s="296">
        <v>74851</v>
      </c>
      <c r="G76" s="202"/>
      <c r="H76" s="296">
        <v>12716</v>
      </c>
      <c r="I76" s="202"/>
      <c r="J76" s="296">
        <v>2980</v>
      </c>
      <c r="K76" s="202"/>
      <c r="L76" s="296">
        <v>-31243</v>
      </c>
      <c r="M76" s="202"/>
      <c r="N76" s="296">
        <v>1259</v>
      </c>
      <c r="O76" s="202"/>
      <c r="P76" s="296">
        <v>-58282</v>
      </c>
      <c r="Q76" s="202"/>
      <c r="R76" s="296">
        <v>-79167</v>
      </c>
      <c r="S76" s="202"/>
      <c r="T76" s="296">
        <v>-53255</v>
      </c>
      <c r="U76" s="202"/>
      <c r="V76" s="296">
        <v>169608</v>
      </c>
      <c r="W76" s="202"/>
      <c r="X76" s="297">
        <v>25166</v>
      </c>
      <c r="Y76" s="1"/>
      <c r="Z76" s="274">
        <v>14302</v>
      </c>
      <c r="AA76" s="275">
        <v>-125572</v>
      </c>
      <c r="AB76" s="275">
        <v>129582</v>
      </c>
      <c r="AC76" s="275">
        <v>-23650</v>
      </c>
      <c r="AD76" s="276">
        <v>-5338</v>
      </c>
      <c r="AE76" s="1"/>
      <c r="AF76" s="268">
        <v>-6550</v>
      </c>
      <c r="AG76" s="269">
        <v>122805</v>
      </c>
      <c r="AH76" s="269">
        <v>6861</v>
      </c>
      <c r="AI76" s="269">
        <v>-18538</v>
      </c>
      <c r="AJ76" s="292">
        <v>104578</v>
      </c>
      <c r="AK76" s="260"/>
      <c r="AL76" s="288">
        <v>-75459</v>
      </c>
      <c r="AM76" s="269">
        <v>-138282</v>
      </c>
      <c r="AN76" s="269">
        <v>61577</v>
      </c>
      <c r="AO76" s="289">
        <v>-25593</v>
      </c>
      <c r="AP76" s="293">
        <v>-177757</v>
      </c>
      <c r="AQ76" s="254"/>
      <c r="AR76" s="277">
        <v>31643</v>
      </c>
      <c r="AS76" s="278">
        <v>118218</v>
      </c>
      <c r="AT76" s="280">
        <v>12039</v>
      </c>
      <c r="AU76" s="293">
        <v>161900</v>
      </c>
      <c r="AV76" s="1"/>
      <c r="AW76" s="1"/>
      <c r="AX76" s="1"/>
      <c r="AY76" s="1"/>
      <c r="AZ76" s="1"/>
      <c r="BA76" s="1"/>
      <c r="BB76" s="1"/>
      <c r="BC76" s="1"/>
      <c r="BD76" s="1"/>
    </row>
    <row r="77" spans="1:56" ht="12" customHeight="1" x14ac:dyDescent="0.2">
      <c r="A77" s="2" t="s">
        <v>199</v>
      </c>
      <c r="B77" s="295">
        <v>20</v>
      </c>
      <c r="C77" s="202"/>
      <c r="D77" s="296">
        <v>16</v>
      </c>
      <c r="E77" s="202"/>
      <c r="F77" s="296">
        <v>173</v>
      </c>
      <c r="G77" s="202"/>
      <c r="H77" s="296">
        <v>32</v>
      </c>
      <c r="I77" s="202"/>
      <c r="J77" s="296">
        <v>1026</v>
      </c>
      <c r="K77" s="202"/>
      <c r="L77" s="296">
        <v>-370</v>
      </c>
      <c r="M77" s="202"/>
      <c r="N77" s="296">
        <v>-2356</v>
      </c>
      <c r="O77" s="202"/>
      <c r="P77" s="296">
        <v>3804</v>
      </c>
      <c r="Q77" s="202"/>
      <c r="R77" s="296">
        <v>-3555</v>
      </c>
      <c r="S77" s="202"/>
      <c r="T77" s="296">
        <v>36</v>
      </c>
      <c r="U77" s="202"/>
      <c r="V77" s="296">
        <v>1239</v>
      </c>
      <c r="W77" s="202"/>
      <c r="X77" s="297">
        <v>-8922</v>
      </c>
      <c r="Y77" s="1"/>
      <c r="Z77" s="274">
        <v>-1096</v>
      </c>
      <c r="AA77" s="275">
        <v>-1121</v>
      </c>
      <c r="AB77" s="275">
        <v>1148</v>
      </c>
      <c r="AC77" s="275">
        <v>-1569</v>
      </c>
      <c r="AD77" s="248">
        <v>-2640</v>
      </c>
      <c r="AE77" s="1"/>
      <c r="AF77" s="246">
        <v>601</v>
      </c>
      <c r="AG77" s="249">
        <v>-4652</v>
      </c>
      <c r="AH77" s="249">
        <v>838</v>
      </c>
      <c r="AI77" s="249">
        <v>4001</v>
      </c>
      <c r="AJ77" s="250">
        <v>788</v>
      </c>
      <c r="AK77" s="260"/>
      <c r="AL77" s="251">
        <v>1843</v>
      </c>
      <c r="AM77" s="249">
        <v>1547</v>
      </c>
      <c r="AN77" s="249">
        <v>2301</v>
      </c>
      <c r="AO77" s="252">
        <v>-3184</v>
      </c>
      <c r="AP77" s="253">
        <v>2507</v>
      </c>
      <c r="AQ77" s="254"/>
      <c r="AR77" s="277">
        <v>-454</v>
      </c>
      <c r="AS77" s="278">
        <v>-1352</v>
      </c>
      <c r="AT77" s="280">
        <v>-979</v>
      </c>
      <c r="AU77" s="253">
        <v>-2785</v>
      </c>
      <c r="AV77" s="1"/>
      <c r="AW77" s="1"/>
      <c r="AX77" s="1"/>
      <c r="AY77" s="1"/>
      <c r="AZ77" s="1"/>
      <c r="BA77" s="1"/>
      <c r="BB77" s="1"/>
      <c r="BC77" s="1"/>
      <c r="BD77" s="1"/>
    </row>
    <row r="78" spans="1:56" ht="12" customHeight="1" x14ac:dyDescent="0.2">
      <c r="A78" s="2" t="s">
        <v>200</v>
      </c>
      <c r="B78" s="243">
        <v>0</v>
      </c>
      <c r="C78" s="287"/>
      <c r="D78" s="244">
        <v>0</v>
      </c>
      <c r="E78" s="287"/>
      <c r="F78" s="244">
        <v>0</v>
      </c>
      <c r="G78" s="287"/>
      <c r="H78" s="244">
        <v>0</v>
      </c>
      <c r="I78" s="287"/>
      <c r="J78" s="244">
        <v>0</v>
      </c>
      <c r="K78" s="287"/>
      <c r="L78" s="244">
        <v>0</v>
      </c>
      <c r="M78" s="287"/>
      <c r="N78" s="244">
        <v>0</v>
      </c>
      <c r="O78" s="287"/>
      <c r="P78" s="244">
        <v>0</v>
      </c>
      <c r="Q78" s="287"/>
      <c r="R78" s="244">
        <v>0</v>
      </c>
      <c r="S78" s="287"/>
      <c r="T78" s="244">
        <v>0</v>
      </c>
      <c r="U78" s="287"/>
      <c r="V78" s="244">
        <v>0</v>
      </c>
      <c r="W78" s="256"/>
      <c r="X78" s="253">
        <v>0</v>
      </c>
      <c r="Y78" s="114"/>
      <c r="Z78" s="246">
        <v>0</v>
      </c>
      <c r="AA78" s="247">
        <v>0</v>
      </c>
      <c r="AB78" s="247">
        <v>0</v>
      </c>
      <c r="AC78" s="247">
        <v>0</v>
      </c>
      <c r="AD78" s="248">
        <v>0</v>
      </c>
      <c r="AE78" s="1"/>
      <c r="AF78" s="268">
        <v>0</v>
      </c>
      <c r="AG78" s="269">
        <v>0</v>
      </c>
      <c r="AH78" s="269">
        <v>0</v>
      </c>
      <c r="AI78" s="269">
        <v>12042</v>
      </c>
      <c r="AJ78" s="250">
        <v>12042</v>
      </c>
      <c r="AK78" s="260"/>
      <c r="AL78" s="288">
        <v>12042</v>
      </c>
      <c r="AM78" s="269">
        <v>0</v>
      </c>
      <c r="AN78" s="269">
        <v>0</v>
      </c>
      <c r="AO78" s="289">
        <v>0</v>
      </c>
      <c r="AP78" s="253">
        <v>12042</v>
      </c>
      <c r="AQ78" s="254"/>
      <c r="AR78" s="251">
        <v>0</v>
      </c>
      <c r="AS78" s="249">
        <v>0</v>
      </c>
      <c r="AT78" s="252">
        <v>0</v>
      </c>
      <c r="AU78" s="253">
        <v>0</v>
      </c>
      <c r="AV78" s="1"/>
      <c r="AW78" s="1"/>
      <c r="AX78" s="1"/>
      <c r="AY78" s="1"/>
      <c r="AZ78" s="1"/>
      <c r="BA78" s="1"/>
      <c r="BB78" s="1"/>
      <c r="BC78" s="1"/>
      <c r="BD78" s="1"/>
    </row>
    <row r="79" spans="1:56" ht="12" customHeight="1" x14ac:dyDescent="0.2">
      <c r="A79" s="2" t="s">
        <v>201</v>
      </c>
      <c r="B79" s="295">
        <v>16911</v>
      </c>
      <c r="C79" s="202"/>
      <c r="D79" s="296">
        <v>6342</v>
      </c>
      <c r="E79" s="202"/>
      <c r="F79" s="296">
        <v>38251</v>
      </c>
      <c r="G79" s="202"/>
      <c r="H79" s="296">
        <v>4811</v>
      </c>
      <c r="I79" s="202"/>
      <c r="J79" s="296">
        <v>33681</v>
      </c>
      <c r="K79" s="202"/>
      <c r="L79" s="296">
        <v>30843</v>
      </c>
      <c r="M79" s="202"/>
      <c r="N79" s="296">
        <v>28739</v>
      </c>
      <c r="O79" s="202"/>
      <c r="P79" s="296">
        <v>73825</v>
      </c>
      <c r="Q79" s="202"/>
      <c r="R79" s="296">
        <v>-174349</v>
      </c>
      <c r="S79" s="202"/>
      <c r="T79" s="296">
        <v>-12138</v>
      </c>
      <c r="U79" s="202"/>
      <c r="V79" s="296">
        <v>12443</v>
      </c>
      <c r="W79" s="202"/>
      <c r="X79" s="297">
        <v>41076</v>
      </c>
      <c r="Y79" s="1"/>
      <c r="Z79" s="274">
        <v>-9768</v>
      </c>
      <c r="AA79" s="275">
        <v>-20615</v>
      </c>
      <c r="AB79" s="275">
        <v>3527</v>
      </c>
      <c r="AC79" s="275">
        <v>700</v>
      </c>
      <c r="AD79" s="298">
        <v>-26158</v>
      </c>
      <c r="AE79" s="1"/>
      <c r="AF79" s="246">
        <v>-23801</v>
      </c>
      <c r="AG79" s="249">
        <v>-4037</v>
      </c>
      <c r="AH79" s="249">
        <v>-6121</v>
      </c>
      <c r="AI79" s="249">
        <v>-17770</v>
      </c>
      <c r="AJ79" s="299">
        <v>-51729</v>
      </c>
      <c r="AK79" s="260"/>
      <c r="AL79" s="251">
        <v>17103</v>
      </c>
      <c r="AM79" s="249">
        <v>-2736</v>
      </c>
      <c r="AN79" s="249">
        <v>9814</v>
      </c>
      <c r="AO79" s="252">
        <v>-5651</v>
      </c>
      <c r="AP79" s="300">
        <v>18530</v>
      </c>
      <c r="AQ79" s="254"/>
      <c r="AR79" s="277">
        <v>3841</v>
      </c>
      <c r="AS79" s="278">
        <v>196</v>
      </c>
      <c r="AT79" s="280">
        <v>-4006</v>
      </c>
      <c r="AU79" s="300">
        <v>31</v>
      </c>
      <c r="AV79" s="1"/>
      <c r="AW79" s="1"/>
      <c r="AX79" s="1"/>
      <c r="AY79" s="1"/>
      <c r="AZ79" s="1"/>
      <c r="BA79" s="1"/>
      <c r="BB79" s="1"/>
      <c r="BC79" s="1"/>
      <c r="BD79" s="1"/>
    </row>
    <row r="80" spans="1:56" ht="12" customHeight="1" x14ac:dyDescent="0.2">
      <c r="A80" s="2" t="s">
        <v>202</v>
      </c>
      <c r="B80" s="243">
        <v>3149</v>
      </c>
      <c r="C80" s="202"/>
      <c r="D80" s="244">
        <v>20060</v>
      </c>
      <c r="E80" s="202"/>
      <c r="F80" s="244">
        <v>26402</v>
      </c>
      <c r="G80" s="202"/>
      <c r="H80" s="244">
        <v>64653</v>
      </c>
      <c r="I80" s="202"/>
      <c r="J80" s="244">
        <v>69464</v>
      </c>
      <c r="K80" s="202"/>
      <c r="L80" s="244">
        <v>103145</v>
      </c>
      <c r="M80" s="202"/>
      <c r="N80" s="244">
        <v>133988</v>
      </c>
      <c r="O80" s="202"/>
      <c r="P80" s="244">
        <v>162727</v>
      </c>
      <c r="Q80" s="202"/>
      <c r="R80" s="244">
        <v>236552</v>
      </c>
      <c r="S80" s="202"/>
      <c r="T80" s="244">
        <v>62203</v>
      </c>
      <c r="U80" s="202"/>
      <c r="V80" s="244">
        <v>50065</v>
      </c>
      <c r="W80" s="202"/>
      <c r="X80" s="245">
        <v>62508</v>
      </c>
      <c r="Y80" s="1"/>
      <c r="Z80" s="246">
        <v>103584</v>
      </c>
      <c r="AA80" s="247">
        <v>93816</v>
      </c>
      <c r="AB80" s="247">
        <v>73199</v>
      </c>
      <c r="AC80" s="247">
        <v>76726</v>
      </c>
      <c r="AD80" s="301">
        <v>103584</v>
      </c>
      <c r="AE80" s="1"/>
      <c r="AF80" s="268">
        <v>77426</v>
      </c>
      <c r="AG80" s="269">
        <v>53625</v>
      </c>
      <c r="AH80" s="269">
        <v>49588</v>
      </c>
      <c r="AI80" s="269">
        <v>43467</v>
      </c>
      <c r="AJ80" s="270">
        <v>77426</v>
      </c>
      <c r="AK80" s="260"/>
      <c r="AL80" s="288">
        <v>25697</v>
      </c>
      <c r="AM80" s="269">
        <v>42800</v>
      </c>
      <c r="AN80" s="269">
        <v>40064</v>
      </c>
      <c r="AO80" s="289">
        <v>49878</v>
      </c>
      <c r="AP80" s="271">
        <v>25697</v>
      </c>
      <c r="AQ80" s="254"/>
      <c r="AR80" s="251">
        <v>44227</v>
      </c>
      <c r="AS80" s="249">
        <v>48068</v>
      </c>
      <c r="AT80" s="252">
        <v>48264</v>
      </c>
      <c r="AU80" s="271">
        <v>44227</v>
      </c>
      <c r="AV80" s="1"/>
      <c r="AW80" s="1"/>
      <c r="AX80" s="1"/>
      <c r="AY80" s="1"/>
      <c r="AZ80" s="1"/>
      <c r="BA80" s="1"/>
      <c r="BB80" s="1"/>
      <c r="BC80" s="1"/>
      <c r="BD80" s="1"/>
    </row>
    <row r="81" spans="1:56" ht="12" customHeight="1" x14ac:dyDescent="0.2">
      <c r="A81" s="2" t="s">
        <v>203</v>
      </c>
      <c r="B81" s="302">
        <v>20060</v>
      </c>
      <c r="C81" s="303"/>
      <c r="D81" s="304">
        <v>26402</v>
      </c>
      <c r="E81" s="303"/>
      <c r="F81" s="304">
        <v>64653</v>
      </c>
      <c r="G81" s="303"/>
      <c r="H81" s="304">
        <v>69464</v>
      </c>
      <c r="I81" s="303"/>
      <c r="J81" s="305">
        <v>103145</v>
      </c>
      <c r="K81" s="303"/>
      <c r="L81" s="305">
        <v>133988</v>
      </c>
      <c r="M81" s="303"/>
      <c r="N81" s="305">
        <v>162727</v>
      </c>
      <c r="O81" s="303"/>
      <c r="P81" s="305">
        <v>236552</v>
      </c>
      <c r="Q81" s="303"/>
      <c r="R81" s="305">
        <v>62203</v>
      </c>
      <c r="S81" s="303"/>
      <c r="T81" s="305">
        <v>50065</v>
      </c>
      <c r="U81" s="303"/>
      <c r="V81" s="305">
        <v>62508</v>
      </c>
      <c r="W81" s="219"/>
      <c r="X81" s="306">
        <v>103584</v>
      </c>
      <c r="Y81" s="221"/>
      <c r="Z81" s="307">
        <v>93816</v>
      </c>
      <c r="AA81" s="308">
        <v>73201</v>
      </c>
      <c r="AB81" s="308">
        <v>76726</v>
      </c>
      <c r="AC81" s="308">
        <v>77426</v>
      </c>
      <c r="AD81" s="309">
        <v>77426</v>
      </c>
      <c r="AE81" s="221"/>
      <c r="AF81" s="310">
        <v>53625</v>
      </c>
      <c r="AG81" s="311">
        <v>49588</v>
      </c>
      <c r="AH81" s="311">
        <v>43467</v>
      </c>
      <c r="AI81" s="311">
        <v>25697</v>
      </c>
      <c r="AJ81" s="309">
        <v>25697</v>
      </c>
      <c r="AK81" s="221"/>
      <c r="AL81" s="310">
        <v>42800</v>
      </c>
      <c r="AM81" s="311">
        <v>40064</v>
      </c>
      <c r="AN81" s="311">
        <v>49878</v>
      </c>
      <c r="AO81" s="312">
        <v>44227</v>
      </c>
      <c r="AP81" s="306">
        <v>44227</v>
      </c>
      <c r="AQ81" s="232"/>
      <c r="AR81" s="307">
        <v>48068</v>
      </c>
      <c r="AS81" s="308">
        <v>48264</v>
      </c>
      <c r="AT81" s="313">
        <v>44258</v>
      </c>
      <c r="AU81" s="306">
        <v>44258</v>
      </c>
      <c r="AV81" s="1"/>
      <c r="AW81" s="1"/>
      <c r="AX81" s="1"/>
      <c r="AY81" s="1"/>
      <c r="AZ81" s="1"/>
      <c r="BA81" s="1"/>
      <c r="BB81" s="1"/>
      <c r="BC81" s="1"/>
      <c r="BD81" s="1"/>
    </row>
    <row r="82" spans="1:56" ht="11.1" customHeight="1" x14ac:dyDescent="0.2">
      <c r="A82" s="183"/>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ht="12" customHeight="1" x14ac:dyDescent="0.2">
      <c r="A83" s="731" t="s">
        <v>328</v>
      </c>
      <c r="B83" s="730"/>
      <c r="C83" s="730"/>
      <c r="D83" s="730"/>
      <c r="E83" s="730"/>
      <c r="F83" s="730"/>
      <c r="G83" s="730"/>
      <c r="H83" s="730"/>
      <c r="I83" s="730"/>
      <c r="J83" s="730"/>
      <c r="K83" s="730"/>
      <c r="L83" s="730"/>
      <c r="M83" s="730"/>
      <c r="N83" s="730"/>
      <c r="O83" s="730"/>
      <c r="P83" s="730"/>
      <c r="Q83" s="730"/>
      <c r="R83" s="730"/>
      <c r="S83" s="730"/>
      <c r="T83" s="730"/>
      <c r="U83" s="730"/>
      <c r="V83" s="730"/>
      <c r="W83" s="730"/>
      <c r="X83" s="730"/>
      <c r="Y83" s="730"/>
      <c r="Z83" s="730"/>
      <c r="AA83" s="730"/>
      <c r="AB83" s="730"/>
      <c r="AC83" s="730"/>
      <c r="AD83" s="730"/>
      <c r="AE83" s="730"/>
      <c r="AF83" s="730"/>
      <c r="AG83" s="730"/>
      <c r="AH83" s="730"/>
      <c r="AI83" s="730"/>
      <c r="AJ83" s="730"/>
      <c r="AK83" s="730"/>
      <c r="AL83" s="730"/>
      <c r="AM83" s="730"/>
      <c r="AN83" s="730"/>
      <c r="AO83" s="730"/>
      <c r="AP83" s="730"/>
      <c r="AQ83" s="730"/>
      <c r="AR83" s="730"/>
      <c r="AS83" s="4"/>
      <c r="AT83" s="4"/>
      <c r="AU83" s="4"/>
      <c r="AV83" s="1"/>
      <c r="AW83" s="1"/>
      <c r="AX83" s="1"/>
      <c r="AY83" s="1"/>
      <c r="AZ83" s="1"/>
      <c r="BA83" s="1"/>
      <c r="BB83" s="1"/>
      <c r="BC83" s="1"/>
      <c r="BD83" s="1"/>
    </row>
    <row r="84" spans="1:56" ht="11.1" customHeight="1" x14ac:dyDescent="0.2">
      <c r="A84" s="183"/>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ht="11.1" customHeight="1" x14ac:dyDescent="0.2">
      <c r="A85" s="314"/>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ht="11.1" customHeight="1" x14ac:dyDescent="0.2">
      <c r="A86" s="183"/>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ht="11.1" customHeight="1" x14ac:dyDescent="0.2">
      <c r="A87" s="183"/>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ht="11.1" customHeight="1" x14ac:dyDescent="0.2">
      <c r="A88" s="183"/>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ht="11.1" customHeight="1" x14ac:dyDescent="0.2">
      <c r="A89" s="183"/>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ht="11.1" customHeight="1" x14ac:dyDescent="0.2">
      <c r="A90" s="183"/>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ht="11.1" customHeight="1" x14ac:dyDescent="0.2">
      <c r="A91" s="183"/>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ht="11.1" customHeight="1" x14ac:dyDescent="0.2">
      <c r="A92" s="183"/>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ht="11.1" customHeight="1" x14ac:dyDescent="0.2">
      <c r="A93" s="183"/>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ht="11.1" customHeight="1" x14ac:dyDescent="0.2">
      <c r="A94" s="183"/>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ht="11.1" customHeight="1" x14ac:dyDescent="0.2">
      <c r="A95" s="183"/>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ht="11.1" customHeight="1" x14ac:dyDescent="0.2">
      <c r="A96" s="183"/>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ht="11.1" customHeight="1" x14ac:dyDescent="0.2">
      <c r="A97" s="183"/>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ht="11.1" customHeight="1" x14ac:dyDescent="0.2">
      <c r="A98" s="183"/>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ht="11.1" customHeight="1" x14ac:dyDescent="0.2">
      <c r="A99" s="183"/>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ht="11.1" customHeight="1" x14ac:dyDescent="0.2">
      <c r="A100" s="183"/>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ht="11.1" customHeight="1" x14ac:dyDescent="0.2">
      <c r="A101" s="183"/>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ht="11.1" customHeight="1" x14ac:dyDescent="0.2">
      <c r="A102" s="31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ht="11.1" customHeight="1" x14ac:dyDescent="0.2">
      <c r="A103" s="31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ht="11.1" customHeight="1" x14ac:dyDescent="0.2">
      <c r="A104" s="31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ht="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ht="15" customHeight="1" x14ac:dyDescent="0.2">
      <c r="A106" s="729"/>
      <c r="B106" s="729"/>
      <c r="C106" s="729"/>
      <c r="D106" s="729"/>
      <c r="E106" s="729"/>
      <c r="F106" s="729"/>
      <c r="G106" s="729"/>
      <c r="H106" s="729"/>
      <c r="I106" s="729"/>
      <c r="J106" s="729"/>
      <c r="K106" s="729"/>
      <c r="L106" s="729"/>
      <c r="M106" s="729"/>
      <c r="N106" s="729"/>
      <c r="O106" s="729"/>
      <c r="P106" s="729"/>
      <c r="Q106" s="729"/>
      <c r="R106" s="729"/>
      <c r="S106" s="729"/>
      <c r="T106" s="729"/>
      <c r="U106" s="729"/>
      <c r="V106" s="729"/>
      <c r="W106" s="729"/>
      <c r="X106" s="730"/>
      <c r="Y106" s="730"/>
      <c r="Z106" s="730"/>
      <c r="AA106" s="730"/>
      <c r="AB106" s="730"/>
      <c r="AC106" s="730"/>
      <c r="AD106" s="730"/>
      <c r="AE106" s="730"/>
      <c r="AF106" s="730"/>
      <c r="AG106" s="730"/>
      <c r="AH106" s="730"/>
      <c r="AI106" s="730"/>
      <c r="AJ106" s="730"/>
      <c r="AK106" s="730"/>
      <c r="AL106" s="730"/>
      <c r="AM106" s="730"/>
      <c r="AN106" s="1"/>
      <c r="AO106" s="1"/>
      <c r="AP106" s="1"/>
      <c r="AV106" s="1"/>
      <c r="AW106" s="1"/>
      <c r="AX106" s="1"/>
      <c r="AY106" s="1"/>
      <c r="AZ106" s="1"/>
      <c r="BA106" s="1"/>
      <c r="BB106" s="1"/>
      <c r="BC106" s="1"/>
      <c r="BD106" s="1"/>
    </row>
    <row r="107" spans="1:56" ht="1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ht="1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ht="1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ht="1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ht="1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ht="1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ht="1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ht="1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ht="1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ht="1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ht="1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ht="1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ht="1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ht="1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ht="1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ht="1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ht="1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ht="1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ht="1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ht="1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ht="1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ht="1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ht="1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ht="1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ht="1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ht="1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ht="1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ht="1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ht="1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ht="1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ht="1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ht="1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ht="1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ht="1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ht="1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ht="1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ht="1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ht="1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ht="1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ht="1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ht="1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ht="1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ht="1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ht="1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ht="1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ht="1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ht="1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ht="1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ht="1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ht="1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ht="1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ht="1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ht="1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ht="1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ht="1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ht="1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ht="1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ht="1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ht="1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ht="1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ht="1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ht="1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ht="1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ht="1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ht="1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ht="1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ht="1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ht="1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ht="1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ht="1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ht="1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ht="1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ht="1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ht="1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sheetData>
  <mergeCells count="4">
    <mergeCell ref="A1:A3"/>
    <mergeCell ref="A4:A5"/>
    <mergeCell ref="A83:AR83"/>
    <mergeCell ref="A106:AM106"/>
  </mergeCells>
  <pageMargins left="0.7" right="0.7" top="0.75" bottom="0.75" header="0.3" footer="0.3"/>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98"/>
  <sheetViews>
    <sheetView workbookViewId="0">
      <selection activeCell="H29" sqref="H29"/>
    </sheetView>
  </sheetViews>
  <sheetFormatPr defaultColWidth="21.5" defaultRowHeight="12" x14ac:dyDescent="0.2"/>
  <cols>
    <col min="1" max="1" width="49.1640625" style="2" bestFit="1" customWidth="1"/>
    <col min="2" max="2" width="14.6640625" style="2" customWidth="1"/>
    <col min="3" max="3" width="0.83203125" style="2" customWidth="1"/>
    <col min="4" max="8" width="14.6640625" style="2" customWidth="1"/>
    <col min="9" max="9" width="0.83203125" style="2" customWidth="1"/>
    <col min="10" max="14" width="14.6640625" style="2" customWidth="1"/>
    <col min="15" max="15" width="0.83203125" style="2" customWidth="1"/>
    <col min="16" max="20" width="14.6640625" style="2" customWidth="1"/>
    <col min="21" max="21" width="0.83203125" style="2" customWidth="1"/>
    <col min="22" max="25" width="14.6640625" style="2" customWidth="1"/>
    <col min="26" max="16384" width="21.5" style="2"/>
  </cols>
  <sheetData>
    <row r="1" spans="1:34" ht="15" customHeight="1" x14ac:dyDescent="0.2">
      <c r="A1" s="729"/>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15" customHeight="1" x14ac:dyDescent="0.2">
      <c r="A2" s="730"/>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15" customHeight="1" x14ac:dyDescent="0.2">
      <c r="A3" s="730"/>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5" customHeight="1" x14ac:dyDescent="0.2">
      <c r="A4" s="731" t="s">
        <v>330</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ht="15" customHeight="1" x14ac:dyDescent="0.2">
      <c r="A5" s="730"/>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5" customHeight="1" x14ac:dyDescent="0.2">
      <c r="A6" s="4"/>
      <c r="B6" s="5" t="s">
        <v>11</v>
      </c>
      <c r="C6" s="316"/>
      <c r="D6" s="9" t="s">
        <v>12</v>
      </c>
      <c r="E6" s="10" t="s">
        <v>13</v>
      </c>
      <c r="F6" s="10" t="s">
        <v>14</v>
      </c>
      <c r="G6" s="12" t="s">
        <v>15</v>
      </c>
      <c r="H6" s="5" t="s">
        <v>16</v>
      </c>
      <c r="I6" s="316"/>
      <c r="J6" s="9" t="s">
        <v>17</v>
      </c>
      <c r="K6" s="10" t="s">
        <v>18</v>
      </c>
      <c r="L6" s="10" t="s">
        <v>19</v>
      </c>
      <c r="M6" s="10" t="s">
        <v>20</v>
      </c>
      <c r="N6" s="5" t="s">
        <v>21</v>
      </c>
      <c r="O6" s="4"/>
      <c r="P6" s="9" t="s">
        <v>22</v>
      </c>
      <c r="Q6" s="10" t="s">
        <v>23</v>
      </c>
      <c r="R6" s="10" t="s">
        <v>24</v>
      </c>
      <c r="S6" s="12" t="s">
        <v>25</v>
      </c>
      <c r="T6" s="13" t="s">
        <v>26</v>
      </c>
      <c r="U6" s="316"/>
      <c r="V6" s="9" t="s">
        <v>27</v>
      </c>
      <c r="W6" s="10" t="s">
        <v>28</v>
      </c>
      <c r="X6" s="12" t="s">
        <v>29</v>
      </c>
      <c r="Y6" s="13" t="s">
        <v>30</v>
      </c>
      <c r="Z6" s="1"/>
      <c r="AA6" s="1"/>
      <c r="AB6" s="1"/>
      <c r="AC6" s="1"/>
      <c r="AD6" s="1"/>
      <c r="AE6" s="1"/>
      <c r="AF6" s="1"/>
      <c r="AG6" s="1"/>
      <c r="AH6" s="1"/>
    </row>
    <row r="7" spans="1:34" ht="15" customHeight="1" x14ac:dyDescent="0.2">
      <c r="A7" s="4"/>
      <c r="B7" s="317" t="s">
        <v>32</v>
      </c>
      <c r="C7" s="316"/>
      <c r="D7" s="18" t="s">
        <v>33</v>
      </c>
      <c r="E7" s="19" t="s">
        <v>34</v>
      </c>
      <c r="F7" s="19" t="s">
        <v>35</v>
      </c>
      <c r="G7" s="22" t="s">
        <v>36</v>
      </c>
      <c r="H7" s="317" t="s">
        <v>32</v>
      </c>
      <c r="I7" s="316"/>
      <c r="J7" s="18" t="s">
        <v>37</v>
      </c>
      <c r="K7" s="19" t="s">
        <v>38</v>
      </c>
      <c r="L7" s="19" t="s">
        <v>39</v>
      </c>
      <c r="M7" s="19" t="s">
        <v>40</v>
      </c>
      <c r="N7" s="317" t="s">
        <v>32</v>
      </c>
      <c r="O7" s="4"/>
      <c r="P7" s="18" t="s">
        <v>41</v>
      </c>
      <c r="Q7" s="19" t="s">
        <v>42</v>
      </c>
      <c r="R7" s="19" t="s">
        <v>43</v>
      </c>
      <c r="S7" s="22" t="s">
        <v>44</v>
      </c>
      <c r="T7" s="21" t="s">
        <v>32</v>
      </c>
      <c r="U7" s="316"/>
      <c r="V7" s="18" t="s">
        <v>45</v>
      </c>
      <c r="W7" s="19" t="s">
        <v>46</v>
      </c>
      <c r="X7" s="22" t="s">
        <v>47</v>
      </c>
      <c r="Y7" s="21" t="s">
        <v>48</v>
      </c>
      <c r="Z7" s="1"/>
      <c r="AA7" s="1"/>
      <c r="AB7" s="1"/>
      <c r="AC7" s="1"/>
      <c r="AD7" s="1"/>
      <c r="AE7" s="1"/>
      <c r="AF7" s="1"/>
      <c r="AG7" s="1"/>
      <c r="AH7" s="1"/>
    </row>
    <row r="8" spans="1:34" ht="12" customHeight="1" x14ac:dyDescent="0.2">
      <c r="A8" s="119" t="s">
        <v>204</v>
      </c>
      <c r="B8" s="318"/>
      <c r="C8" s="319"/>
      <c r="D8" s="320"/>
      <c r="E8" s="321"/>
      <c r="F8" s="321"/>
      <c r="G8" s="322"/>
      <c r="H8" s="323"/>
      <c r="I8" s="319"/>
      <c r="J8" s="320"/>
      <c r="K8" s="321"/>
      <c r="L8" s="321"/>
      <c r="M8" s="321"/>
      <c r="N8" s="318"/>
      <c r="O8" s="319"/>
      <c r="P8" s="320"/>
      <c r="Q8" s="321"/>
      <c r="R8" s="321"/>
      <c r="S8" s="322"/>
      <c r="T8" s="323"/>
      <c r="U8" s="324"/>
      <c r="V8" s="320"/>
      <c r="W8" s="321"/>
      <c r="X8" s="322"/>
      <c r="Y8" s="323"/>
      <c r="Z8" s="1"/>
      <c r="AA8" s="1"/>
      <c r="AB8" s="1"/>
      <c r="AC8" s="1"/>
      <c r="AD8" s="1"/>
      <c r="AE8" s="1"/>
      <c r="AF8" s="1"/>
      <c r="AG8" s="1"/>
      <c r="AH8" s="1"/>
    </row>
    <row r="9" spans="1:34" ht="12" customHeight="1" x14ac:dyDescent="0.2">
      <c r="A9" s="242" t="s">
        <v>205</v>
      </c>
      <c r="B9" s="325">
        <v>1149706</v>
      </c>
      <c r="C9" s="326"/>
      <c r="D9" s="138">
        <v>268245</v>
      </c>
      <c r="E9" s="137">
        <v>355690</v>
      </c>
      <c r="F9" s="137">
        <v>290691</v>
      </c>
      <c r="G9" s="140">
        <v>306124</v>
      </c>
      <c r="H9" s="327">
        <v>1220750</v>
      </c>
      <c r="I9" s="326"/>
      <c r="J9" s="138">
        <v>286535</v>
      </c>
      <c r="K9" s="137">
        <v>380821</v>
      </c>
      <c r="L9" s="137">
        <v>322804</v>
      </c>
      <c r="M9" s="137">
        <v>320815</v>
      </c>
      <c r="N9" s="139">
        <v>1310975</v>
      </c>
      <c r="O9" s="328"/>
      <c r="P9" s="138">
        <v>319043</v>
      </c>
      <c r="Q9" s="137">
        <v>428908</v>
      </c>
      <c r="R9" s="137">
        <v>357606</v>
      </c>
      <c r="S9" s="137">
        <v>357129</v>
      </c>
      <c r="T9" s="139">
        <v>1462686</v>
      </c>
      <c r="U9" s="329"/>
      <c r="V9" s="138">
        <v>336929</v>
      </c>
      <c r="W9" s="137">
        <v>434326</v>
      </c>
      <c r="X9" s="140">
        <v>349901</v>
      </c>
      <c r="Y9" s="141">
        <v>1121156</v>
      </c>
      <c r="Z9" s="1"/>
      <c r="AA9" s="1"/>
      <c r="AB9" s="1"/>
      <c r="AC9" s="1"/>
      <c r="AD9" s="1"/>
      <c r="AE9" s="1"/>
      <c r="AF9" s="1"/>
      <c r="AG9" s="1"/>
      <c r="AH9" s="1"/>
    </row>
    <row r="10" spans="1:34" ht="12" customHeight="1" x14ac:dyDescent="0.2">
      <c r="A10" s="330" t="s">
        <v>206</v>
      </c>
      <c r="B10" s="331">
        <f>B9/B18</f>
        <v>0.76944276759697128</v>
      </c>
      <c r="C10" s="332"/>
      <c r="D10" s="333">
        <f>D9/D18</f>
        <v>0.71389601541458636</v>
      </c>
      <c r="E10" s="89">
        <f>E9/E18</f>
        <v>0.71672100492872892</v>
      </c>
      <c r="F10" s="89">
        <f>F9/F18</f>
        <v>0.66547547371095905</v>
      </c>
      <c r="G10" s="334">
        <f>G9/G18</f>
        <v>0.63881637295103344</v>
      </c>
      <c r="H10" s="335">
        <f>H9/H18</f>
        <v>0.68272928406683508</v>
      </c>
      <c r="I10" s="332"/>
      <c r="J10" s="333">
        <f>J9/J18</f>
        <v>0.64576652025070258</v>
      </c>
      <c r="K10" s="89">
        <f>K9/K18</f>
        <v>0.66017221084820865</v>
      </c>
      <c r="L10" s="89">
        <f>L9/L18</f>
        <v>0.58629276133567021</v>
      </c>
      <c r="M10" s="89">
        <f>M9/M18</f>
        <v>0.56856285090455394</v>
      </c>
      <c r="N10" s="336">
        <f>N9/N18</f>
        <v>0.61392335411783716</v>
      </c>
      <c r="O10" s="332"/>
      <c r="P10" s="333">
        <f>P9/P18</f>
        <v>0.5663981224391248</v>
      </c>
      <c r="Q10" s="89">
        <f>Q9/Q18</f>
        <v>0.56283150537888393</v>
      </c>
      <c r="R10" s="89">
        <f>R9/R18</f>
        <v>0.56221259014352221</v>
      </c>
      <c r="S10" s="89">
        <f>S9/S18</f>
        <v>0.56585289336337452</v>
      </c>
      <c r="T10" s="336">
        <f>T9/T18</f>
        <v>0.56419011309753631</v>
      </c>
      <c r="U10" s="337"/>
      <c r="V10" s="333">
        <v>0.56999999999999995</v>
      </c>
      <c r="W10" s="89">
        <v>0.53</v>
      </c>
      <c r="X10" s="334">
        <f>X9/X18</f>
        <v>0.5286999066202891</v>
      </c>
      <c r="Y10" s="338">
        <f>Y9/Y18</f>
        <v>0.53996172151098898</v>
      </c>
      <c r="Z10" s="1"/>
      <c r="AA10" s="1"/>
      <c r="AB10" s="1"/>
      <c r="AC10" s="1"/>
      <c r="AD10" s="1"/>
      <c r="AE10" s="1"/>
      <c r="AF10" s="1"/>
      <c r="AG10" s="1"/>
      <c r="AH10" s="1"/>
    </row>
    <row r="11" spans="1:34" ht="12" customHeight="1" x14ac:dyDescent="0.2">
      <c r="A11" s="242" t="s">
        <v>331</v>
      </c>
      <c r="B11" s="339">
        <v>197075</v>
      </c>
      <c r="C11" s="340"/>
      <c r="D11" s="43">
        <v>76538</v>
      </c>
      <c r="E11" s="42">
        <v>93277</v>
      </c>
      <c r="F11" s="42">
        <v>116356</v>
      </c>
      <c r="G11" s="40">
        <v>146467</v>
      </c>
      <c r="H11" s="341">
        <v>432638</v>
      </c>
      <c r="I11" s="340"/>
      <c r="J11" s="43">
        <v>131957</v>
      </c>
      <c r="K11" s="42">
        <v>152388</v>
      </c>
      <c r="L11" s="42">
        <v>142476</v>
      </c>
      <c r="M11" s="42">
        <v>161792</v>
      </c>
      <c r="N11" s="39">
        <f>SUM(J11:M11)</f>
        <v>588613</v>
      </c>
      <c r="O11" s="47"/>
      <c r="P11" s="43">
        <v>160390</v>
      </c>
      <c r="Q11" s="42">
        <v>192527</v>
      </c>
      <c r="R11" s="42">
        <v>183768</v>
      </c>
      <c r="S11" s="42">
        <v>193325</v>
      </c>
      <c r="T11" s="39">
        <f>SUM(P11:S11)</f>
        <v>730010</v>
      </c>
      <c r="U11" s="342"/>
      <c r="V11" s="43">
        <v>172165</v>
      </c>
      <c r="W11" s="42">
        <v>203799</v>
      </c>
      <c r="X11" s="40">
        <v>188135</v>
      </c>
      <c r="Y11" s="46">
        <v>564099</v>
      </c>
      <c r="Z11" s="1"/>
      <c r="AA11" s="1"/>
      <c r="AB11" s="1"/>
      <c r="AC11" s="1"/>
      <c r="AD11" s="1"/>
      <c r="AE11" s="1"/>
      <c r="AF11" s="1"/>
      <c r="AG11" s="1"/>
      <c r="AH11" s="1"/>
    </row>
    <row r="12" spans="1:34" ht="12" customHeight="1" x14ac:dyDescent="0.2">
      <c r="A12" s="330" t="s">
        <v>206</v>
      </c>
      <c r="B12" s="331">
        <f>B11/B18</f>
        <v>0.13189279122155848</v>
      </c>
      <c r="C12" s="332"/>
      <c r="D12" s="333">
        <f>D11/D18</f>
        <v>0.20369502964752972</v>
      </c>
      <c r="E12" s="89">
        <f>E11/E18</f>
        <v>0.18795463796209352</v>
      </c>
      <c r="F12" s="89">
        <f>F11/F18</f>
        <v>0.2663724168244368</v>
      </c>
      <c r="G12" s="334">
        <f>G11/G18</f>
        <v>0.30564580920482881</v>
      </c>
      <c r="H12" s="335">
        <f>H11/H18</f>
        <v>0.24196160720877116</v>
      </c>
      <c r="I12" s="332"/>
      <c r="J12" s="333">
        <f>J11/J18</f>
        <v>0.29739268400970897</v>
      </c>
      <c r="K12" s="89">
        <f>K11/K18</f>
        <v>0.26417220391400897</v>
      </c>
      <c r="L12" s="89">
        <f>L11/L18</f>
        <v>0.25877203338267479</v>
      </c>
      <c r="M12" s="89">
        <f>M11/M18</f>
        <v>0.2867350989621732</v>
      </c>
      <c r="N12" s="336">
        <f>N11/N18</f>
        <v>0.27564466693671691</v>
      </c>
      <c r="O12" s="332"/>
      <c r="P12" s="333">
        <f>P11/P18</f>
        <v>0.28474091222189873</v>
      </c>
      <c r="Q12" s="89">
        <f>Q11/Q18</f>
        <v>0.25264220120883824</v>
      </c>
      <c r="R12" s="89">
        <f>R11/R18</f>
        <v>0.2889120519943591</v>
      </c>
      <c r="S12" s="89">
        <f>S11/S18</f>
        <v>0.30631371467865776</v>
      </c>
      <c r="T12" s="336">
        <f>T11/T18</f>
        <v>0.28158088917398028</v>
      </c>
      <c r="U12" s="337"/>
      <c r="V12" s="333">
        <f>V11/V18</f>
        <v>0.29230993869072175</v>
      </c>
      <c r="W12" s="89">
        <f>W11/W18</f>
        <v>0.2468594311545883</v>
      </c>
      <c r="X12" s="334">
        <f>X11/X18</f>
        <v>0.28427171380478505</v>
      </c>
      <c r="Y12" s="338">
        <f>Y11/Y18</f>
        <v>0.27167661515670194</v>
      </c>
      <c r="Z12" s="1"/>
      <c r="AA12" s="1"/>
      <c r="AB12" s="1"/>
      <c r="AC12" s="1"/>
      <c r="AD12" s="1"/>
      <c r="AE12" s="1"/>
      <c r="AF12" s="1"/>
      <c r="AG12" s="1"/>
      <c r="AH12" s="1"/>
    </row>
    <row r="13" spans="1:34" ht="12" customHeight="1" x14ac:dyDescent="0.2">
      <c r="A13" s="242" t="s">
        <v>207</v>
      </c>
      <c r="B13" s="343" t="s">
        <v>71</v>
      </c>
      <c r="C13" s="340"/>
      <c r="D13" s="344" t="s">
        <v>71</v>
      </c>
      <c r="E13" s="345" t="s">
        <v>71</v>
      </c>
      <c r="F13" s="345" t="s">
        <v>71</v>
      </c>
      <c r="G13" s="346" t="s">
        <v>71</v>
      </c>
      <c r="H13" s="347" t="s">
        <v>71</v>
      </c>
      <c r="I13" s="340"/>
      <c r="J13" s="344" t="s">
        <v>71</v>
      </c>
      <c r="K13" s="345" t="s">
        <v>71</v>
      </c>
      <c r="L13" s="42">
        <v>58828</v>
      </c>
      <c r="M13" s="42">
        <v>53884</v>
      </c>
      <c r="N13" s="39">
        <v>112712</v>
      </c>
      <c r="O13" s="47"/>
      <c r="P13" s="43">
        <v>59717</v>
      </c>
      <c r="Q13" s="42">
        <v>126098</v>
      </c>
      <c r="R13" s="42">
        <v>81545</v>
      </c>
      <c r="S13" s="42">
        <v>65906</v>
      </c>
      <c r="T13" s="39">
        <v>333266</v>
      </c>
      <c r="U13" s="342"/>
      <c r="V13" s="43">
        <v>65971</v>
      </c>
      <c r="W13" s="42">
        <v>132951</v>
      </c>
      <c r="X13" s="40">
        <v>79721</v>
      </c>
      <c r="Y13" s="46">
        <v>278643</v>
      </c>
      <c r="Z13" s="1"/>
      <c r="AA13" s="1"/>
      <c r="AB13" s="1"/>
      <c r="AC13" s="1"/>
      <c r="AD13" s="1"/>
      <c r="AE13" s="1"/>
      <c r="AF13" s="1"/>
      <c r="AG13" s="1"/>
      <c r="AH13" s="1"/>
    </row>
    <row r="14" spans="1:34" ht="12" customHeight="1" x14ac:dyDescent="0.2">
      <c r="A14" s="330" t="s">
        <v>206</v>
      </c>
      <c r="B14" s="348" t="s">
        <v>71</v>
      </c>
      <c r="C14" s="332"/>
      <c r="D14" s="349" t="s">
        <v>71</v>
      </c>
      <c r="E14" s="350" t="s">
        <v>71</v>
      </c>
      <c r="F14" s="350" t="s">
        <v>71</v>
      </c>
      <c r="G14" s="351" t="s">
        <v>71</v>
      </c>
      <c r="H14" s="352" t="s">
        <v>71</v>
      </c>
      <c r="I14" s="332"/>
      <c r="J14" s="349" t="s">
        <v>71</v>
      </c>
      <c r="K14" s="350" t="s">
        <v>71</v>
      </c>
      <c r="L14" s="89">
        <f>L13/L18</f>
        <v>0.10684635433221029</v>
      </c>
      <c r="M14" s="89">
        <f>M13/M18</f>
        <v>9.5495661543696472E-2</v>
      </c>
      <c r="N14" s="336">
        <f>N13/N18</f>
        <v>5.2782493250694833E-2</v>
      </c>
      <c r="O14" s="332"/>
      <c r="P14" s="333">
        <f>P13/P18</f>
        <v>0.10601579309904062</v>
      </c>
      <c r="Q14" s="89">
        <f>Q13/Q18</f>
        <v>0.16547121332608974</v>
      </c>
      <c r="R14" s="89">
        <f>R13/R18</f>
        <v>0.12820150015171311</v>
      </c>
      <c r="S14" s="89">
        <f>S13/S18</f>
        <v>0.10442473389169336</v>
      </c>
      <c r="T14" s="336">
        <f>T13/T18</f>
        <v>0.1285480152483606</v>
      </c>
      <c r="U14" s="337"/>
      <c r="V14" s="333">
        <v>0.11</v>
      </c>
      <c r="W14" s="89">
        <v>0.16</v>
      </c>
      <c r="X14" s="334">
        <f>X13/X18</f>
        <v>0.12045831608276646</v>
      </c>
      <c r="Y14" s="338">
        <f>Y13/Y18</f>
        <v>0.13419769770396492</v>
      </c>
      <c r="Z14" s="1"/>
      <c r="AA14" s="1"/>
      <c r="AB14" s="1"/>
      <c r="AC14" s="1"/>
      <c r="AD14" s="1"/>
      <c r="AE14" s="1"/>
      <c r="AF14" s="1"/>
      <c r="AG14" s="1"/>
      <c r="AH14" s="1"/>
    </row>
    <row r="15" spans="1:34" ht="12" customHeight="1" x14ac:dyDescent="0.2">
      <c r="A15" s="242" t="s">
        <v>208</v>
      </c>
      <c r="B15" s="339">
        <v>147425</v>
      </c>
      <c r="C15" s="340"/>
      <c r="D15" s="43">
        <v>31741</v>
      </c>
      <c r="E15" s="42">
        <v>48214</v>
      </c>
      <c r="F15" s="42">
        <v>30560</v>
      </c>
      <c r="G15" s="40">
        <v>27729</v>
      </c>
      <c r="H15" s="341">
        <v>138244</v>
      </c>
      <c r="I15" s="340"/>
      <c r="J15" s="43">
        <v>26334</v>
      </c>
      <c r="K15" s="42">
        <v>45049</v>
      </c>
      <c r="L15" s="42">
        <v>28027</v>
      </c>
      <c r="M15" s="42">
        <v>29385</v>
      </c>
      <c r="N15" s="39">
        <v>128795</v>
      </c>
      <c r="O15" s="47"/>
      <c r="P15" s="43">
        <v>28054</v>
      </c>
      <c r="Q15" s="42">
        <v>20994</v>
      </c>
      <c r="R15" s="42">
        <v>18865</v>
      </c>
      <c r="S15" s="42">
        <v>19670</v>
      </c>
      <c r="T15" s="39">
        <v>87583</v>
      </c>
      <c r="U15" s="342"/>
      <c r="V15" s="43">
        <v>18888</v>
      </c>
      <c r="W15" s="42">
        <v>61827</v>
      </c>
      <c r="X15" s="40">
        <v>50109</v>
      </c>
      <c r="Y15" s="46">
        <v>130824</v>
      </c>
      <c r="Z15" s="1"/>
      <c r="AA15" s="1"/>
      <c r="AB15" s="1"/>
      <c r="AC15" s="1"/>
      <c r="AD15" s="1"/>
      <c r="AE15" s="1"/>
      <c r="AF15" s="1"/>
      <c r="AG15" s="1"/>
      <c r="AH15" s="1"/>
    </row>
    <row r="16" spans="1:34" ht="12" customHeight="1" x14ac:dyDescent="0.2">
      <c r="A16" s="330" t="s">
        <v>206</v>
      </c>
      <c r="B16" s="353">
        <f>B15/B18</f>
        <v>9.8664441181470289E-2</v>
      </c>
      <c r="C16" s="332"/>
      <c r="D16" s="354">
        <f>D15/D18</f>
        <v>8.4474168857851542E-2</v>
      </c>
      <c r="E16" s="355">
        <f>E15/E18</f>
        <v>9.7151976529094811E-2</v>
      </c>
      <c r="F16" s="355">
        <f>F15/F18</f>
        <v>6.9960647135986001E-2</v>
      </c>
      <c r="G16" s="356">
        <f>G15/G18</f>
        <v>5.7864588224246408E-2</v>
      </c>
      <c r="H16" s="357">
        <f>H15/H18</f>
        <v>7.7315770752845014E-2</v>
      </c>
      <c r="I16" s="332"/>
      <c r="J16" s="354">
        <f>J15/J18</f>
        <v>5.9349173902950782E-2</v>
      </c>
      <c r="K16" s="355">
        <f>K15/K18</f>
        <v>7.8094689963266073E-2</v>
      </c>
      <c r="L16" s="355">
        <f>L15/L18</f>
        <v>5.0904038431849763E-2</v>
      </c>
      <c r="M16" s="355">
        <f>M15/M18</f>
        <v>5.2077425849259909E-2</v>
      </c>
      <c r="N16" s="358">
        <f>N15/N18</f>
        <v>6.0314085618418986E-2</v>
      </c>
      <c r="O16" s="332"/>
      <c r="P16" s="333">
        <f>P15/P18</f>
        <v>4.9804361565391524E-2</v>
      </c>
      <c r="Q16" s="89">
        <f>Q15/Q18</f>
        <v>2.7549228794809817E-2</v>
      </c>
      <c r="R16" s="89">
        <f>R15/R18</f>
        <v>2.9658731992912718E-2</v>
      </c>
      <c r="S16" s="355">
        <f>S15/S18</f>
        <v>3.1166123200461391E-2</v>
      </c>
      <c r="T16" s="358">
        <f>T15/T18</f>
        <v>3.3782686561176854E-2</v>
      </c>
      <c r="U16" s="337"/>
      <c r="V16" s="354">
        <v>0.03</v>
      </c>
      <c r="W16" s="355">
        <v>7.0000000000000007E-2</v>
      </c>
      <c r="X16" s="356">
        <f>X15/X18</f>
        <v>7.5714626768246057E-2</v>
      </c>
      <c r="Y16" s="359">
        <f>Y15/Y18</f>
        <v>6.3006354383291552E-2</v>
      </c>
      <c r="Z16" s="1"/>
      <c r="AA16" s="1"/>
      <c r="AB16" s="1"/>
      <c r="AC16" s="1"/>
      <c r="AD16" s="1"/>
      <c r="AE16" s="1"/>
      <c r="AF16" s="1"/>
      <c r="AG16" s="1"/>
      <c r="AH16" s="1"/>
    </row>
    <row r="17" spans="1:34" ht="12" customHeight="1" x14ac:dyDescent="0.2">
      <c r="A17" s="242" t="s">
        <v>332</v>
      </c>
      <c r="B17" s="360" t="s">
        <v>71</v>
      </c>
      <c r="C17" s="340"/>
      <c r="D17" s="52">
        <v>-776</v>
      </c>
      <c r="E17" s="51">
        <v>-907</v>
      </c>
      <c r="F17" s="51">
        <v>-790</v>
      </c>
      <c r="G17" s="51">
        <v>-1116</v>
      </c>
      <c r="H17" s="361">
        <v>-3589</v>
      </c>
      <c r="I17" s="340"/>
      <c r="J17" s="52">
        <v>-1113</v>
      </c>
      <c r="K17" s="51">
        <v>-1407</v>
      </c>
      <c r="L17" s="51">
        <v>-1550</v>
      </c>
      <c r="M17" s="51">
        <v>-1620</v>
      </c>
      <c r="N17" s="50">
        <v>-5690</v>
      </c>
      <c r="O17" s="362"/>
      <c r="P17" s="44">
        <v>-3920</v>
      </c>
      <c r="Q17" s="45">
        <v>-6473</v>
      </c>
      <c r="R17" s="45">
        <v>-5715</v>
      </c>
      <c r="S17" s="51">
        <v>-4896</v>
      </c>
      <c r="T17" s="50">
        <v>-21004</v>
      </c>
      <c r="U17" s="363"/>
      <c r="V17" s="43">
        <v>-4972</v>
      </c>
      <c r="W17" s="42">
        <v>-7336</v>
      </c>
      <c r="X17" s="40">
        <v>-6052</v>
      </c>
      <c r="Y17" s="54">
        <v>-18360</v>
      </c>
      <c r="Z17" s="1"/>
      <c r="AA17" s="1"/>
      <c r="AB17" s="1"/>
      <c r="AC17" s="1"/>
      <c r="AD17" s="1"/>
      <c r="AE17" s="1"/>
      <c r="AF17" s="1"/>
      <c r="AG17" s="1"/>
      <c r="AH17" s="1"/>
    </row>
    <row r="18" spans="1:34" ht="12" customHeight="1" x14ac:dyDescent="0.2">
      <c r="A18" s="200" t="s">
        <v>209</v>
      </c>
      <c r="B18" s="364">
        <v>1494206</v>
      </c>
      <c r="C18" s="365"/>
      <c r="D18" s="366">
        <v>375748</v>
      </c>
      <c r="E18" s="367">
        <v>496274</v>
      </c>
      <c r="F18" s="367">
        <v>436817</v>
      </c>
      <c r="G18" s="367">
        <v>479205</v>
      </c>
      <c r="H18" s="364">
        <v>1788044</v>
      </c>
      <c r="I18" s="365"/>
      <c r="J18" s="366">
        <v>443713</v>
      </c>
      <c r="K18" s="367">
        <v>576851</v>
      </c>
      <c r="L18" s="367">
        <v>550585</v>
      </c>
      <c r="M18" s="367">
        <v>564256</v>
      </c>
      <c r="N18" s="368">
        <v>2135405</v>
      </c>
      <c r="O18" s="369"/>
      <c r="P18" s="370">
        <v>563284</v>
      </c>
      <c r="Q18" s="371">
        <v>762054</v>
      </c>
      <c r="R18" s="371">
        <v>636069</v>
      </c>
      <c r="S18" s="372">
        <v>631134</v>
      </c>
      <c r="T18" s="373">
        <v>2592541</v>
      </c>
      <c r="U18" s="374"/>
      <c r="V18" s="370">
        <v>588981</v>
      </c>
      <c r="W18" s="375">
        <v>825567</v>
      </c>
      <c r="X18" s="376">
        <v>661814</v>
      </c>
      <c r="Y18" s="377">
        <v>2076362</v>
      </c>
      <c r="Z18" s="1"/>
      <c r="AA18" s="1"/>
      <c r="AB18" s="1"/>
      <c r="AC18" s="1"/>
      <c r="AD18" s="1"/>
      <c r="AE18" s="1"/>
      <c r="AF18" s="1"/>
      <c r="AG18" s="1"/>
      <c r="AH18" s="1"/>
    </row>
    <row r="19" spans="1:34" ht="8.1" customHeight="1" x14ac:dyDescent="0.2">
      <c r="A19" s="378"/>
      <c r="B19" s="321"/>
      <c r="C19" s="319"/>
      <c r="D19" s="321"/>
      <c r="E19" s="321"/>
      <c r="F19" s="321"/>
      <c r="G19" s="321"/>
      <c r="H19" s="321"/>
      <c r="I19" s="319"/>
      <c r="J19" s="321"/>
      <c r="K19" s="321"/>
      <c r="L19" s="321"/>
      <c r="M19" s="321"/>
      <c r="N19" s="321"/>
      <c r="O19" s="319"/>
      <c r="P19" s="319"/>
      <c r="Q19" s="319"/>
      <c r="R19" s="319"/>
      <c r="S19" s="319"/>
      <c r="T19" s="321"/>
      <c r="U19" s="319"/>
      <c r="V19" s="319"/>
      <c r="W19" s="319"/>
      <c r="X19" s="319"/>
      <c r="Y19" s="321"/>
      <c r="Z19" s="1"/>
      <c r="AA19" s="1"/>
      <c r="AB19" s="1"/>
      <c r="AC19" s="1"/>
      <c r="AD19" s="1"/>
      <c r="AE19" s="1"/>
      <c r="AF19" s="1"/>
      <c r="AG19" s="1"/>
      <c r="AH19" s="1"/>
    </row>
    <row r="20" spans="1:34" ht="12" customHeight="1" x14ac:dyDescent="0.2">
      <c r="A20" s="119" t="s">
        <v>333</v>
      </c>
      <c r="B20" s="318"/>
      <c r="C20" s="319"/>
      <c r="D20" s="320"/>
      <c r="E20" s="321"/>
      <c r="F20" s="321"/>
      <c r="G20" s="322"/>
      <c r="H20" s="323"/>
      <c r="I20" s="319"/>
      <c r="J20" s="320"/>
      <c r="K20" s="321"/>
      <c r="L20" s="321"/>
      <c r="M20" s="322"/>
      <c r="N20" s="323"/>
      <c r="O20" s="319"/>
      <c r="P20" s="320"/>
      <c r="Q20" s="321"/>
      <c r="R20" s="321"/>
      <c r="S20" s="322"/>
      <c r="T20" s="323"/>
      <c r="U20" s="324"/>
      <c r="V20" s="320"/>
      <c r="W20" s="321"/>
      <c r="X20" s="322"/>
      <c r="Y20" s="323"/>
      <c r="Z20" s="1"/>
      <c r="AA20" s="1"/>
      <c r="AB20" s="1"/>
      <c r="AC20" s="1"/>
      <c r="AD20" s="1"/>
      <c r="AE20" s="1"/>
      <c r="AF20" s="1"/>
      <c r="AG20" s="1"/>
      <c r="AH20" s="1"/>
    </row>
    <row r="21" spans="1:34" ht="12" customHeight="1" x14ac:dyDescent="0.2">
      <c r="A21" s="136" t="s">
        <v>205</v>
      </c>
      <c r="B21" s="379" t="s">
        <v>71</v>
      </c>
      <c r="C21" s="319"/>
      <c r="D21" s="30">
        <v>776</v>
      </c>
      <c r="E21" s="27">
        <v>907</v>
      </c>
      <c r="F21" s="27">
        <v>790</v>
      </c>
      <c r="G21" s="25">
        <v>1116</v>
      </c>
      <c r="H21" s="63">
        <f>SUM(D21:G21)</f>
        <v>3589</v>
      </c>
      <c r="I21" s="27"/>
      <c r="J21" s="30">
        <v>1113</v>
      </c>
      <c r="K21" s="27">
        <v>1407</v>
      </c>
      <c r="L21" s="27">
        <v>1550</v>
      </c>
      <c r="M21" s="25">
        <f>5690-L21-K21-J21</f>
        <v>1620</v>
      </c>
      <c r="N21" s="64">
        <f>SUM(J21:M21)</f>
        <v>5690</v>
      </c>
      <c r="O21" s="27"/>
      <c r="P21" s="30">
        <v>2204</v>
      </c>
      <c r="Q21" s="27">
        <v>2803</v>
      </c>
      <c r="R21" s="27">
        <v>2747</v>
      </c>
      <c r="S21" s="25">
        <v>2788</v>
      </c>
      <c r="T21" s="64">
        <v>10542</v>
      </c>
      <c r="U21" s="30"/>
      <c r="V21" s="30">
        <v>2716</v>
      </c>
      <c r="W21" s="27">
        <v>3549</v>
      </c>
      <c r="X21" s="25">
        <v>3198</v>
      </c>
      <c r="Y21" s="64">
        <f>SUM(V21:X21)</f>
        <v>9463</v>
      </c>
      <c r="Z21" s="1"/>
      <c r="AA21" s="1"/>
      <c r="AB21" s="1"/>
      <c r="AC21" s="1"/>
      <c r="AD21" s="1"/>
      <c r="AE21" s="1"/>
      <c r="AF21" s="1"/>
      <c r="AG21" s="1"/>
      <c r="AH21" s="1"/>
    </row>
    <row r="22" spans="1:34" ht="12" customHeight="1" x14ac:dyDescent="0.2">
      <c r="A22" s="136" t="s">
        <v>331</v>
      </c>
      <c r="B22" s="379" t="s">
        <v>71</v>
      </c>
      <c r="C22" s="319"/>
      <c r="D22" s="43">
        <v>0</v>
      </c>
      <c r="E22" s="42">
        <v>0</v>
      </c>
      <c r="F22" s="42">
        <v>0</v>
      </c>
      <c r="G22" s="40">
        <v>0</v>
      </c>
      <c r="H22" s="46">
        <v>0</v>
      </c>
      <c r="I22" s="42"/>
      <c r="J22" s="43">
        <v>0</v>
      </c>
      <c r="K22" s="42">
        <v>0</v>
      </c>
      <c r="L22" s="42">
        <v>0</v>
      </c>
      <c r="M22" s="40">
        <v>0</v>
      </c>
      <c r="N22" s="46">
        <v>0</v>
      </c>
      <c r="O22" s="42"/>
      <c r="P22" s="43">
        <v>328</v>
      </c>
      <c r="Q22" s="42">
        <v>480</v>
      </c>
      <c r="R22" s="42">
        <v>329</v>
      </c>
      <c r="S22" s="40">
        <v>384</v>
      </c>
      <c r="T22" s="39">
        <v>1521</v>
      </c>
      <c r="U22" s="43"/>
      <c r="V22" s="43">
        <v>191</v>
      </c>
      <c r="W22" s="42">
        <v>537</v>
      </c>
      <c r="X22" s="40">
        <v>159</v>
      </c>
      <c r="Y22" s="46">
        <f>SUM(V22:X22)</f>
        <v>887</v>
      </c>
      <c r="Z22" s="1"/>
      <c r="AA22" s="1"/>
      <c r="AB22" s="1"/>
      <c r="AC22" s="1"/>
      <c r="AD22" s="1"/>
      <c r="AE22" s="1"/>
      <c r="AF22" s="1"/>
      <c r="AG22" s="1"/>
      <c r="AH22" s="1"/>
    </row>
    <row r="23" spans="1:34" ht="12" customHeight="1" x14ac:dyDescent="0.2">
      <c r="A23" s="136" t="s">
        <v>207</v>
      </c>
      <c r="B23" s="379" t="s">
        <v>71</v>
      </c>
      <c r="C23" s="319"/>
      <c r="D23" s="344" t="s">
        <v>71</v>
      </c>
      <c r="E23" s="345" t="s">
        <v>71</v>
      </c>
      <c r="F23" s="345" t="s">
        <v>71</v>
      </c>
      <c r="G23" s="346" t="s">
        <v>71</v>
      </c>
      <c r="H23" s="379" t="s">
        <v>71</v>
      </c>
      <c r="I23" s="42"/>
      <c r="J23" s="344" t="s">
        <v>71</v>
      </c>
      <c r="K23" s="345" t="s">
        <v>71</v>
      </c>
      <c r="L23" s="42">
        <v>0</v>
      </c>
      <c r="M23" s="40">
        <v>0</v>
      </c>
      <c r="N23" s="46">
        <f>SUM(J23:M23)</f>
        <v>0</v>
      </c>
      <c r="O23" s="42"/>
      <c r="P23" s="43">
        <v>446</v>
      </c>
      <c r="Q23" s="42">
        <v>1024</v>
      </c>
      <c r="R23" s="42">
        <v>805</v>
      </c>
      <c r="S23" s="40">
        <v>681</v>
      </c>
      <c r="T23" s="46">
        <v>2956</v>
      </c>
      <c r="U23" s="43"/>
      <c r="V23" s="43">
        <v>750</v>
      </c>
      <c r="W23" s="42">
        <v>754</v>
      </c>
      <c r="X23" s="40">
        <v>1280</v>
      </c>
      <c r="Y23" s="46">
        <f>SUM(V23:X23)</f>
        <v>2784</v>
      </c>
      <c r="Z23" s="1"/>
      <c r="AA23" s="1"/>
      <c r="AB23" s="1"/>
      <c r="AC23" s="1"/>
      <c r="AD23" s="1"/>
      <c r="AE23" s="1"/>
      <c r="AF23" s="1"/>
      <c r="AG23" s="1"/>
      <c r="AH23" s="1"/>
    </row>
    <row r="24" spans="1:34" ht="12" customHeight="1" x14ac:dyDescent="0.2">
      <c r="A24" s="136" t="s">
        <v>208</v>
      </c>
      <c r="B24" s="379" t="s">
        <v>71</v>
      </c>
      <c r="C24" s="319"/>
      <c r="D24" s="43">
        <v>0</v>
      </c>
      <c r="E24" s="42">
        <v>0</v>
      </c>
      <c r="F24" s="42">
        <v>0</v>
      </c>
      <c r="G24" s="40">
        <v>0</v>
      </c>
      <c r="H24" s="50">
        <f>SUM(D24:G24)</f>
        <v>0</v>
      </c>
      <c r="I24" s="42"/>
      <c r="J24" s="43">
        <v>0</v>
      </c>
      <c r="K24" s="42">
        <v>0</v>
      </c>
      <c r="L24" s="42">
        <v>0</v>
      </c>
      <c r="M24" s="40">
        <v>0</v>
      </c>
      <c r="N24" s="46">
        <f>SUM(J24:M24)</f>
        <v>0</v>
      </c>
      <c r="O24" s="42"/>
      <c r="P24" s="43">
        <v>943</v>
      </c>
      <c r="Q24" s="42">
        <v>2166</v>
      </c>
      <c r="R24" s="42">
        <v>1834</v>
      </c>
      <c r="S24" s="40">
        <v>1042</v>
      </c>
      <c r="T24" s="46">
        <v>5985</v>
      </c>
      <c r="U24" s="43"/>
      <c r="V24" s="52">
        <v>1315</v>
      </c>
      <c r="W24" s="51">
        <v>2496</v>
      </c>
      <c r="X24" s="53">
        <v>1415</v>
      </c>
      <c r="Y24" s="54">
        <f>SUM(V24:X24)</f>
        <v>5226</v>
      </c>
      <c r="Z24" s="1"/>
      <c r="AA24" s="1"/>
      <c r="AB24" s="1"/>
      <c r="AC24" s="1"/>
      <c r="AD24" s="1"/>
      <c r="AE24" s="1"/>
      <c r="AF24" s="1"/>
      <c r="AG24" s="1"/>
      <c r="AH24" s="1"/>
    </row>
    <row r="25" spans="1:34" ht="12" customHeight="1" x14ac:dyDescent="0.2">
      <c r="A25" s="119" t="s">
        <v>210</v>
      </c>
      <c r="B25" s="380" t="s">
        <v>71</v>
      </c>
      <c r="C25" s="381"/>
      <c r="D25" s="382">
        <f>SUM(D21:D24)</f>
        <v>776</v>
      </c>
      <c r="E25" s="383">
        <f>SUM(E21:E24)</f>
        <v>907</v>
      </c>
      <c r="F25" s="383">
        <f>SUM(F21:F24)</f>
        <v>790</v>
      </c>
      <c r="G25" s="383">
        <f>SUM(G21:G24)</f>
        <v>1116</v>
      </c>
      <c r="H25" s="384">
        <f>SUM(D25:G25)</f>
        <v>3589</v>
      </c>
      <c r="I25" s="385"/>
      <c r="J25" s="386">
        <f>SUM(J21:J24)</f>
        <v>1113</v>
      </c>
      <c r="K25" s="387">
        <f>SUM(K21:K24)</f>
        <v>1407</v>
      </c>
      <c r="L25" s="387">
        <f>SUM(L21:L24)</f>
        <v>1550</v>
      </c>
      <c r="M25" s="388">
        <f>SUM(M21:M24)</f>
        <v>1620</v>
      </c>
      <c r="N25" s="389">
        <f>SUM(J25:M25)</f>
        <v>5690</v>
      </c>
      <c r="O25" s="390"/>
      <c r="P25" s="386">
        <v>3920</v>
      </c>
      <c r="Q25" s="387">
        <f>SUM(Q21:Q24)</f>
        <v>6473</v>
      </c>
      <c r="R25" s="387">
        <f>SUM(R21:R24)</f>
        <v>5715</v>
      </c>
      <c r="S25" s="388">
        <v>4896</v>
      </c>
      <c r="T25" s="384">
        <f>SUM(T21:T24)</f>
        <v>21004</v>
      </c>
      <c r="U25" s="391"/>
      <c r="V25" s="392">
        <f>SUM(V21:V24)</f>
        <v>4972</v>
      </c>
      <c r="W25" s="392">
        <f>SUM(W21:W24)</f>
        <v>7336</v>
      </c>
      <c r="X25" s="393">
        <f>SUM(X21:X24)</f>
        <v>6052</v>
      </c>
      <c r="Y25" s="389">
        <f>SUM(Y21:Y24)</f>
        <v>18360</v>
      </c>
      <c r="Z25" s="394"/>
      <c r="AA25" s="394"/>
      <c r="AB25" s="394"/>
      <c r="AC25" s="394"/>
      <c r="AD25" s="394"/>
      <c r="AE25" s="394"/>
      <c r="AF25" s="394"/>
      <c r="AG25" s="394"/>
      <c r="AH25" s="394"/>
    </row>
    <row r="26" spans="1:34" ht="12" customHeight="1" x14ac:dyDescent="0.2">
      <c r="A26" s="378"/>
      <c r="B26" s="319"/>
      <c r="C26" s="319"/>
      <c r="D26" s="319"/>
      <c r="E26" s="319"/>
      <c r="F26" s="319"/>
      <c r="G26" s="319"/>
      <c r="H26" s="319"/>
      <c r="I26" s="319"/>
      <c r="J26" s="319"/>
      <c r="K26" s="319"/>
      <c r="L26" s="319"/>
      <c r="M26" s="319"/>
      <c r="N26" s="319"/>
      <c r="O26" s="319"/>
      <c r="P26" s="319"/>
      <c r="Q26" s="319"/>
      <c r="R26" s="319"/>
      <c r="S26" s="319"/>
      <c r="T26" s="319"/>
      <c r="U26" s="319"/>
      <c r="V26" s="319"/>
      <c r="W26" s="319"/>
      <c r="X26" s="319"/>
      <c r="Y26" s="319"/>
      <c r="Z26" s="1"/>
      <c r="AA26" s="1"/>
      <c r="AB26" s="1"/>
      <c r="AC26" s="1"/>
      <c r="AD26" s="1"/>
      <c r="AE26" s="1"/>
      <c r="AF26" s="1"/>
      <c r="AG26" s="1"/>
      <c r="AH26" s="1"/>
    </row>
    <row r="27" spans="1:34" ht="12" customHeight="1" x14ac:dyDescent="0.2">
      <c r="A27" s="200" t="s">
        <v>334</v>
      </c>
      <c r="B27" s="319"/>
      <c r="C27" s="1"/>
      <c r="D27" s="319"/>
      <c r="E27" s="319"/>
      <c r="F27" s="319"/>
      <c r="G27" s="319"/>
      <c r="H27" s="319"/>
      <c r="I27" s="1"/>
      <c r="J27" s="319"/>
      <c r="K27" s="319"/>
      <c r="L27" s="319"/>
      <c r="M27" s="319"/>
      <c r="N27" s="319"/>
      <c r="O27" s="1"/>
      <c r="P27" s="319"/>
      <c r="Q27" s="319"/>
      <c r="R27" s="319"/>
      <c r="S27" s="319"/>
      <c r="T27" s="319"/>
      <c r="V27" s="319"/>
      <c r="W27" s="319"/>
      <c r="X27" s="319"/>
      <c r="Y27" s="319"/>
      <c r="Z27" s="1"/>
      <c r="AA27" s="1"/>
      <c r="AB27" s="1"/>
      <c r="AC27" s="1"/>
      <c r="AD27" s="1"/>
      <c r="AE27" s="1"/>
      <c r="AF27" s="1"/>
      <c r="AG27" s="1"/>
      <c r="AH27" s="1"/>
    </row>
    <row r="28" spans="1:34" ht="12" customHeight="1" x14ac:dyDescent="0.2">
      <c r="A28" s="395" t="s">
        <v>205</v>
      </c>
      <c r="B28" s="318"/>
      <c r="C28" s="1"/>
      <c r="D28" s="31"/>
      <c r="E28" s="32"/>
      <c r="F28" s="32"/>
      <c r="G28" s="32"/>
      <c r="H28" s="318"/>
      <c r="I28" s="1"/>
      <c r="J28" s="31"/>
      <c r="K28" s="32"/>
      <c r="L28" s="32"/>
      <c r="M28" s="36"/>
      <c r="N28" s="323"/>
      <c r="O28" s="1"/>
      <c r="P28" s="31"/>
      <c r="Q28" s="32"/>
      <c r="R28" s="32"/>
      <c r="S28" s="36"/>
      <c r="T28" s="323"/>
      <c r="V28" s="31"/>
      <c r="W28" s="32"/>
      <c r="X28" s="36"/>
      <c r="Y28" s="323"/>
      <c r="Z28" s="1"/>
      <c r="AA28" s="1"/>
      <c r="AB28" s="1"/>
      <c r="AC28" s="1"/>
      <c r="AD28" s="1"/>
      <c r="AE28" s="1"/>
      <c r="AF28" s="1"/>
      <c r="AG28" s="1"/>
      <c r="AH28" s="1"/>
    </row>
    <row r="29" spans="1:34" ht="12" customHeight="1" x14ac:dyDescent="0.2">
      <c r="A29" s="396" t="s">
        <v>211</v>
      </c>
      <c r="B29" s="379" t="s">
        <v>71</v>
      </c>
      <c r="C29" s="1"/>
      <c r="D29" s="344" t="s">
        <v>71</v>
      </c>
      <c r="E29" s="345" t="s">
        <v>71</v>
      </c>
      <c r="F29" s="345" t="s">
        <v>71</v>
      </c>
      <c r="G29" s="345" t="s">
        <v>71</v>
      </c>
      <c r="H29" s="379" t="s">
        <v>71</v>
      </c>
      <c r="I29" s="1"/>
      <c r="J29" s="344" t="s">
        <v>71</v>
      </c>
      <c r="K29" s="345" t="s">
        <v>71</v>
      </c>
      <c r="L29" s="345" t="s">
        <v>71</v>
      </c>
      <c r="M29" s="346" t="s">
        <v>71</v>
      </c>
      <c r="N29" s="397" t="s">
        <v>71</v>
      </c>
      <c r="O29" s="1"/>
      <c r="P29" s="30">
        <v>222812</v>
      </c>
      <c r="Q29" s="27">
        <v>271547</v>
      </c>
      <c r="R29" s="27">
        <v>244561</v>
      </c>
      <c r="S29" s="25">
        <v>254376</v>
      </c>
      <c r="T29" s="64">
        <v>993296</v>
      </c>
      <c r="V29" s="30">
        <v>241085</v>
      </c>
      <c r="W29" s="27">
        <v>279769</v>
      </c>
      <c r="X29" s="25">
        <v>244830</v>
      </c>
      <c r="Y29" s="64">
        <v>765684</v>
      </c>
      <c r="Z29" s="1"/>
      <c r="AA29" s="1"/>
      <c r="AB29" s="1"/>
      <c r="AC29" s="1"/>
      <c r="AD29" s="1"/>
      <c r="AE29" s="1"/>
      <c r="AF29" s="1"/>
      <c r="AG29" s="1"/>
      <c r="AH29" s="1"/>
    </row>
    <row r="30" spans="1:34" ht="12" customHeight="1" x14ac:dyDescent="0.2">
      <c r="A30" s="396" t="s">
        <v>212</v>
      </c>
      <c r="B30" s="379" t="s">
        <v>71</v>
      </c>
      <c r="C30" s="1"/>
      <c r="D30" s="344" t="s">
        <v>71</v>
      </c>
      <c r="E30" s="345" t="s">
        <v>71</v>
      </c>
      <c r="F30" s="345" t="s">
        <v>71</v>
      </c>
      <c r="G30" s="345" t="s">
        <v>71</v>
      </c>
      <c r="H30" s="379" t="s">
        <v>71</v>
      </c>
      <c r="I30" s="1"/>
      <c r="J30" s="344" t="s">
        <v>71</v>
      </c>
      <c r="K30" s="345" t="s">
        <v>71</v>
      </c>
      <c r="L30" s="345" t="s">
        <v>71</v>
      </c>
      <c r="M30" s="346" t="s">
        <v>71</v>
      </c>
      <c r="N30" s="397" t="s">
        <v>71</v>
      </c>
      <c r="O30" s="1"/>
      <c r="P30" s="43">
        <v>76195</v>
      </c>
      <c r="Q30" s="42">
        <v>131978</v>
      </c>
      <c r="R30" s="42">
        <v>92305</v>
      </c>
      <c r="S30" s="40">
        <v>83238</v>
      </c>
      <c r="T30" s="46">
        <v>383715</v>
      </c>
      <c r="V30" s="43">
        <v>75999</v>
      </c>
      <c r="W30" s="42">
        <v>129932</v>
      </c>
      <c r="X30" s="40">
        <v>85575</v>
      </c>
      <c r="Y30" s="46">
        <v>291506</v>
      </c>
      <c r="Z30" s="1"/>
      <c r="AA30" s="1"/>
      <c r="AB30" s="1"/>
      <c r="AC30" s="1"/>
      <c r="AD30" s="1"/>
      <c r="AE30" s="1"/>
      <c r="AF30" s="1"/>
      <c r="AG30" s="1"/>
      <c r="AH30" s="1"/>
    </row>
    <row r="31" spans="1:34" ht="12" customHeight="1" x14ac:dyDescent="0.2">
      <c r="A31" s="396" t="s">
        <v>213</v>
      </c>
      <c r="B31" s="379" t="s">
        <v>71</v>
      </c>
      <c r="C31" s="1"/>
      <c r="D31" s="344" t="s">
        <v>71</v>
      </c>
      <c r="E31" s="345" t="s">
        <v>71</v>
      </c>
      <c r="F31" s="345" t="s">
        <v>71</v>
      </c>
      <c r="G31" s="345" t="s">
        <v>71</v>
      </c>
      <c r="H31" s="379" t="s">
        <v>71</v>
      </c>
      <c r="I31" s="1"/>
      <c r="J31" s="344" t="s">
        <v>71</v>
      </c>
      <c r="K31" s="345" t="s">
        <v>71</v>
      </c>
      <c r="L31" s="345" t="s">
        <v>71</v>
      </c>
      <c r="M31" s="346" t="s">
        <v>71</v>
      </c>
      <c r="N31" s="397" t="s">
        <v>71</v>
      </c>
      <c r="O31" s="1"/>
      <c r="P31" s="43">
        <v>17832</v>
      </c>
      <c r="Q31" s="42">
        <v>22581</v>
      </c>
      <c r="R31" s="42">
        <v>17994</v>
      </c>
      <c r="S31" s="40">
        <v>16727</v>
      </c>
      <c r="T31" s="46">
        <v>75134</v>
      </c>
      <c r="V31" s="43">
        <v>17129</v>
      </c>
      <c r="W31" s="42">
        <v>21076</v>
      </c>
      <c r="X31" s="40">
        <v>16298</v>
      </c>
      <c r="Y31" s="46">
        <v>54503</v>
      </c>
      <c r="Z31" s="1"/>
      <c r="AA31" s="1"/>
      <c r="AB31" s="1"/>
      <c r="AC31" s="1"/>
      <c r="AD31" s="1"/>
      <c r="AE31" s="1"/>
      <c r="AF31" s="1"/>
      <c r="AG31" s="1"/>
      <c r="AH31" s="1"/>
    </row>
    <row r="32" spans="1:34" ht="12" customHeight="1" x14ac:dyDescent="0.2">
      <c r="A32" s="396" t="s">
        <v>214</v>
      </c>
      <c r="B32" s="379" t="s">
        <v>71</v>
      </c>
      <c r="C32" s="1"/>
      <c r="D32" s="344" t="s">
        <v>71</v>
      </c>
      <c r="E32" s="345" t="s">
        <v>71</v>
      </c>
      <c r="F32" s="345" t="s">
        <v>71</v>
      </c>
      <c r="G32" s="345" t="s">
        <v>71</v>
      </c>
      <c r="H32" s="379" t="s">
        <v>71</v>
      </c>
      <c r="I32" s="1"/>
      <c r="J32" s="344" t="s">
        <v>71</v>
      </c>
      <c r="K32" s="345" t="s">
        <v>71</v>
      </c>
      <c r="L32" s="345" t="s">
        <v>71</v>
      </c>
      <c r="M32" s="346" t="s">
        <v>71</v>
      </c>
      <c r="N32" s="397" t="s">
        <v>71</v>
      </c>
      <c r="O32" s="1"/>
      <c r="P32" s="43">
        <v>2204</v>
      </c>
      <c r="Q32" s="42">
        <v>2803</v>
      </c>
      <c r="R32" s="42">
        <v>2747</v>
      </c>
      <c r="S32" s="40">
        <v>2788</v>
      </c>
      <c r="T32" s="46">
        <v>10542</v>
      </c>
      <c r="V32" s="43">
        <v>2716</v>
      </c>
      <c r="W32" s="42">
        <v>3549</v>
      </c>
      <c r="X32" s="40">
        <v>3198</v>
      </c>
      <c r="Y32" s="46">
        <v>9463</v>
      </c>
      <c r="Z32" s="1"/>
      <c r="AA32" s="1"/>
      <c r="AB32" s="1"/>
      <c r="AC32" s="1"/>
      <c r="AD32" s="1"/>
      <c r="AE32" s="1"/>
      <c r="AF32" s="1"/>
      <c r="AG32" s="1"/>
      <c r="AH32" s="1"/>
    </row>
    <row r="33" spans="1:34" ht="12" customHeight="1" x14ac:dyDescent="0.2">
      <c r="A33" s="398" t="s">
        <v>215</v>
      </c>
      <c r="B33" s="380" t="s">
        <v>71</v>
      </c>
      <c r="C33" s="394"/>
      <c r="D33" s="399" t="s">
        <v>71</v>
      </c>
      <c r="E33" s="400" t="s">
        <v>71</v>
      </c>
      <c r="F33" s="400" t="s">
        <v>71</v>
      </c>
      <c r="G33" s="401" t="s">
        <v>71</v>
      </c>
      <c r="H33" s="402" t="s">
        <v>71</v>
      </c>
      <c r="I33" s="394"/>
      <c r="J33" s="399" t="s">
        <v>71</v>
      </c>
      <c r="K33" s="400" t="s">
        <v>71</v>
      </c>
      <c r="L33" s="400" t="s">
        <v>71</v>
      </c>
      <c r="M33" s="401" t="s">
        <v>71</v>
      </c>
      <c r="N33" s="402" t="s">
        <v>71</v>
      </c>
      <c r="O33" s="394"/>
      <c r="P33" s="386">
        <v>319043</v>
      </c>
      <c r="Q33" s="387">
        <v>428908</v>
      </c>
      <c r="R33" s="387">
        <v>357606</v>
      </c>
      <c r="S33" s="388">
        <v>357129</v>
      </c>
      <c r="T33" s="389">
        <v>1462686</v>
      </c>
      <c r="U33" s="403"/>
      <c r="V33" s="386">
        <v>336929</v>
      </c>
      <c r="W33" s="387">
        <v>434326</v>
      </c>
      <c r="X33" s="388">
        <v>349901</v>
      </c>
      <c r="Y33" s="389">
        <v>1121156</v>
      </c>
      <c r="Z33" s="394"/>
      <c r="AA33" s="394"/>
      <c r="AB33" s="394"/>
      <c r="AC33" s="394"/>
      <c r="AD33" s="394"/>
      <c r="AE33" s="394"/>
      <c r="AF33" s="394"/>
      <c r="AG33" s="394"/>
      <c r="AH33" s="394"/>
    </row>
    <row r="34" spans="1:34" ht="3.95" customHeight="1" x14ac:dyDescent="0.2">
      <c r="A34" s="404"/>
      <c r="B34" s="319"/>
      <c r="C34" s="1"/>
      <c r="D34" s="27"/>
      <c r="E34" s="27"/>
      <c r="F34" s="27"/>
      <c r="G34" s="27"/>
      <c r="H34" s="319"/>
      <c r="I34" s="1"/>
      <c r="J34" s="27"/>
      <c r="K34" s="27"/>
      <c r="L34" s="27"/>
      <c r="M34" s="27"/>
      <c r="N34" s="319"/>
      <c r="O34" s="1"/>
      <c r="P34" s="27"/>
      <c r="Q34" s="27"/>
      <c r="R34" s="27"/>
      <c r="S34" s="27"/>
      <c r="T34" s="27"/>
      <c r="U34" s="38"/>
      <c r="V34" s="27"/>
      <c r="W34" s="27"/>
      <c r="X34" s="27"/>
      <c r="Y34" s="27"/>
      <c r="Z34" s="1"/>
      <c r="AA34" s="1"/>
      <c r="AB34" s="1"/>
      <c r="AC34" s="1"/>
      <c r="AD34" s="1"/>
      <c r="AE34" s="1"/>
      <c r="AF34" s="1"/>
      <c r="AG34" s="1"/>
      <c r="AH34" s="1"/>
    </row>
    <row r="35" spans="1:34" ht="12" customHeight="1" x14ac:dyDescent="0.2">
      <c r="A35" s="395" t="s">
        <v>331</v>
      </c>
      <c r="B35" s="318"/>
      <c r="C35" s="1"/>
      <c r="D35" s="31"/>
      <c r="E35" s="32"/>
      <c r="F35" s="32"/>
      <c r="G35" s="36"/>
      <c r="H35" s="323"/>
      <c r="I35" s="1"/>
      <c r="J35" s="31"/>
      <c r="K35" s="32"/>
      <c r="L35" s="32"/>
      <c r="M35" s="36"/>
      <c r="N35" s="323"/>
      <c r="O35" s="1"/>
      <c r="P35" s="31"/>
      <c r="Q35" s="32"/>
      <c r="R35" s="32"/>
      <c r="S35" s="32"/>
      <c r="T35" s="106"/>
      <c r="V35" s="31"/>
      <c r="W35" s="32"/>
      <c r="X35" s="32"/>
      <c r="Y35" s="106"/>
      <c r="Z35" s="1"/>
      <c r="AA35" s="1"/>
      <c r="AB35" s="1"/>
      <c r="AC35" s="1"/>
      <c r="AD35" s="1"/>
      <c r="AE35" s="1"/>
      <c r="AF35" s="1"/>
      <c r="AG35" s="1"/>
      <c r="AH35" s="1"/>
    </row>
    <row r="36" spans="1:34" ht="12" customHeight="1" x14ac:dyDescent="0.2">
      <c r="A36" s="405" t="s">
        <v>211</v>
      </c>
      <c r="B36" s="379" t="s">
        <v>71</v>
      </c>
      <c r="C36" s="1"/>
      <c r="D36" s="344" t="s">
        <v>71</v>
      </c>
      <c r="E36" s="345" t="s">
        <v>71</v>
      </c>
      <c r="F36" s="345" t="s">
        <v>71</v>
      </c>
      <c r="G36" s="346" t="s">
        <v>71</v>
      </c>
      <c r="H36" s="397" t="s">
        <v>71</v>
      </c>
      <c r="I36" s="1"/>
      <c r="J36" s="344" t="s">
        <v>71</v>
      </c>
      <c r="K36" s="345" t="s">
        <v>71</v>
      </c>
      <c r="L36" s="345" t="s">
        <v>71</v>
      </c>
      <c r="M36" s="346" t="s">
        <v>71</v>
      </c>
      <c r="N36" s="397" t="s">
        <v>71</v>
      </c>
      <c r="O36" s="1"/>
      <c r="P36" s="30">
        <v>1016</v>
      </c>
      <c r="Q36" s="27">
        <v>1079</v>
      </c>
      <c r="R36" s="27">
        <v>45</v>
      </c>
      <c r="S36" s="27">
        <v>0</v>
      </c>
      <c r="T36" s="39">
        <f>SUM(P36:S36)</f>
        <v>2140</v>
      </c>
      <c r="V36" s="30">
        <v>0</v>
      </c>
      <c r="W36" s="27">
        <v>0</v>
      </c>
      <c r="X36" s="27">
        <v>0</v>
      </c>
      <c r="Y36" s="63">
        <v>0</v>
      </c>
      <c r="Z36" s="1"/>
      <c r="AA36" s="1"/>
      <c r="AB36" s="1"/>
      <c r="AC36" s="1"/>
      <c r="AD36" s="1"/>
      <c r="AE36" s="1"/>
      <c r="AF36" s="1"/>
      <c r="AG36" s="1"/>
      <c r="AH36" s="1"/>
    </row>
    <row r="37" spans="1:34" ht="12" customHeight="1" x14ac:dyDescent="0.2">
      <c r="A37" s="405" t="s">
        <v>212</v>
      </c>
      <c r="B37" s="379" t="s">
        <v>71</v>
      </c>
      <c r="C37" s="1"/>
      <c r="D37" s="344" t="s">
        <v>71</v>
      </c>
      <c r="E37" s="345" t="s">
        <v>71</v>
      </c>
      <c r="F37" s="345" t="s">
        <v>71</v>
      </c>
      <c r="G37" s="346" t="s">
        <v>71</v>
      </c>
      <c r="H37" s="397" t="s">
        <v>71</v>
      </c>
      <c r="I37" s="1"/>
      <c r="J37" s="344" t="s">
        <v>71</v>
      </c>
      <c r="K37" s="345" t="s">
        <v>71</v>
      </c>
      <c r="L37" s="345" t="s">
        <v>71</v>
      </c>
      <c r="M37" s="346" t="s">
        <v>71</v>
      </c>
      <c r="N37" s="397" t="s">
        <v>71</v>
      </c>
      <c r="O37" s="1"/>
      <c r="P37" s="43">
        <v>159046</v>
      </c>
      <c r="Q37" s="42">
        <v>190968</v>
      </c>
      <c r="R37" s="42">
        <v>183394</v>
      </c>
      <c r="S37" s="40">
        <v>192940</v>
      </c>
      <c r="T37" s="39">
        <f>SUM(P37:S37)</f>
        <v>726348</v>
      </c>
      <c r="U37" s="49"/>
      <c r="V37" s="43">
        <v>171974</v>
      </c>
      <c r="W37" s="42">
        <v>203262</v>
      </c>
      <c r="X37" s="42">
        <v>187976</v>
      </c>
      <c r="Y37" s="39">
        <v>563212</v>
      </c>
      <c r="Z37" s="1"/>
      <c r="AA37" s="1"/>
      <c r="AB37" s="1"/>
      <c r="AC37" s="1"/>
      <c r="AD37" s="1"/>
      <c r="AE37" s="1"/>
      <c r="AF37" s="1"/>
      <c r="AG37" s="1"/>
      <c r="AH37" s="1"/>
    </row>
    <row r="38" spans="1:34" ht="12" customHeight="1" x14ac:dyDescent="0.2">
      <c r="A38" s="405" t="s">
        <v>213</v>
      </c>
      <c r="B38" s="379" t="s">
        <v>71</v>
      </c>
      <c r="C38" s="1"/>
      <c r="D38" s="344" t="s">
        <v>71</v>
      </c>
      <c r="E38" s="345" t="s">
        <v>71</v>
      </c>
      <c r="F38" s="345" t="s">
        <v>71</v>
      </c>
      <c r="G38" s="346" t="s">
        <v>71</v>
      </c>
      <c r="H38" s="397" t="s">
        <v>71</v>
      </c>
      <c r="I38" s="1"/>
      <c r="J38" s="344" t="s">
        <v>71</v>
      </c>
      <c r="K38" s="345" t="s">
        <v>71</v>
      </c>
      <c r="L38" s="345" t="s">
        <v>71</v>
      </c>
      <c r="M38" s="346" t="s">
        <v>71</v>
      </c>
      <c r="N38" s="397" t="s">
        <v>71</v>
      </c>
      <c r="O38" s="1"/>
      <c r="P38" s="43">
        <v>0</v>
      </c>
      <c r="Q38" s="42">
        <v>0</v>
      </c>
      <c r="R38" s="42">
        <v>0</v>
      </c>
      <c r="S38" s="42">
        <v>0</v>
      </c>
      <c r="T38" s="39">
        <f>SUM(P38:S38)</f>
        <v>0</v>
      </c>
      <c r="U38" s="49"/>
      <c r="V38" s="43">
        <v>0</v>
      </c>
      <c r="W38" s="42">
        <v>0</v>
      </c>
      <c r="X38" s="42">
        <v>0</v>
      </c>
      <c r="Y38" s="39">
        <v>0</v>
      </c>
      <c r="Z38" s="1"/>
      <c r="AA38" s="1"/>
      <c r="AB38" s="1"/>
      <c r="AC38" s="1"/>
      <c r="AD38" s="1"/>
      <c r="AE38" s="1"/>
      <c r="AF38" s="1"/>
      <c r="AG38" s="1"/>
      <c r="AH38" s="1"/>
    </row>
    <row r="39" spans="1:34" ht="12" customHeight="1" x14ac:dyDescent="0.2">
      <c r="A39" s="405" t="s">
        <v>214</v>
      </c>
      <c r="B39" s="379" t="s">
        <v>71</v>
      </c>
      <c r="C39" s="1"/>
      <c r="D39" s="344" t="s">
        <v>71</v>
      </c>
      <c r="E39" s="345" t="s">
        <v>71</v>
      </c>
      <c r="F39" s="345" t="s">
        <v>71</v>
      </c>
      <c r="G39" s="346" t="s">
        <v>71</v>
      </c>
      <c r="H39" s="397" t="s">
        <v>71</v>
      </c>
      <c r="I39" s="1"/>
      <c r="J39" s="344" t="s">
        <v>71</v>
      </c>
      <c r="K39" s="345" t="s">
        <v>71</v>
      </c>
      <c r="L39" s="345" t="s">
        <v>71</v>
      </c>
      <c r="M39" s="346" t="s">
        <v>71</v>
      </c>
      <c r="N39" s="397" t="s">
        <v>71</v>
      </c>
      <c r="O39" s="1"/>
      <c r="P39" s="43">
        <v>328</v>
      </c>
      <c r="Q39" s="42">
        <v>480</v>
      </c>
      <c r="R39" s="42">
        <v>329</v>
      </c>
      <c r="S39" s="42">
        <v>384</v>
      </c>
      <c r="T39" s="50">
        <f>SUM(P39:S39)</f>
        <v>1521</v>
      </c>
      <c r="U39" s="49"/>
      <c r="V39" s="43">
        <v>191</v>
      </c>
      <c r="W39" s="42">
        <v>537</v>
      </c>
      <c r="X39" s="42">
        <v>159</v>
      </c>
      <c r="Y39" s="39">
        <v>887</v>
      </c>
      <c r="Z39" s="1"/>
      <c r="AA39" s="1"/>
      <c r="AB39" s="1"/>
      <c r="AC39" s="1"/>
      <c r="AD39" s="1"/>
      <c r="AE39" s="1"/>
      <c r="AF39" s="1"/>
      <c r="AG39" s="1"/>
      <c r="AH39" s="1"/>
    </row>
    <row r="40" spans="1:34" ht="12" customHeight="1" x14ac:dyDescent="0.2">
      <c r="A40" s="395" t="s">
        <v>215</v>
      </c>
      <c r="B40" s="380" t="s">
        <v>71</v>
      </c>
      <c r="C40" s="394"/>
      <c r="D40" s="399" t="s">
        <v>71</v>
      </c>
      <c r="E40" s="400" t="s">
        <v>71</v>
      </c>
      <c r="F40" s="400" t="s">
        <v>71</v>
      </c>
      <c r="G40" s="401" t="s">
        <v>71</v>
      </c>
      <c r="H40" s="402" t="s">
        <v>71</v>
      </c>
      <c r="I40" s="394"/>
      <c r="J40" s="399" t="s">
        <v>71</v>
      </c>
      <c r="K40" s="400" t="s">
        <v>71</v>
      </c>
      <c r="L40" s="400" t="s">
        <v>71</v>
      </c>
      <c r="M40" s="400" t="s">
        <v>71</v>
      </c>
      <c r="N40" s="380" t="s">
        <v>71</v>
      </c>
      <c r="O40" s="1"/>
      <c r="P40" s="28">
        <f>SUM(P36:P39)</f>
        <v>160390</v>
      </c>
      <c r="Q40" s="29">
        <f>SUM(Q36:Q39)</f>
        <v>192527</v>
      </c>
      <c r="R40" s="29">
        <v>183768</v>
      </c>
      <c r="S40" s="33">
        <v>193325</v>
      </c>
      <c r="T40" s="384">
        <v>730010</v>
      </c>
      <c r="U40" s="38"/>
      <c r="V40" s="28">
        <f>SUM(V36:V39)</f>
        <v>172165</v>
      </c>
      <c r="W40" s="29">
        <f>SUM(W36:W39)</f>
        <v>203799</v>
      </c>
      <c r="X40" s="33">
        <v>188135</v>
      </c>
      <c r="Y40" s="384">
        <v>564099</v>
      </c>
      <c r="Z40" s="1"/>
      <c r="AA40" s="1"/>
      <c r="AB40" s="1"/>
      <c r="AC40" s="1"/>
      <c r="AD40" s="1"/>
      <c r="AE40" s="1"/>
      <c r="AF40" s="1"/>
      <c r="AG40" s="1"/>
      <c r="AH40" s="1"/>
    </row>
    <row r="41" spans="1:34" ht="3.95" customHeight="1" x14ac:dyDescent="0.2">
      <c r="A41" s="406"/>
      <c r="B41" s="319"/>
      <c r="C41" s="1"/>
      <c r="D41" s="27"/>
      <c r="E41" s="27"/>
      <c r="F41" s="27"/>
      <c r="G41" s="27"/>
      <c r="H41" s="319"/>
      <c r="I41" s="1"/>
      <c r="J41" s="27"/>
      <c r="K41" s="27"/>
      <c r="L41" s="27"/>
      <c r="M41" s="27"/>
      <c r="N41" s="319"/>
      <c r="O41" s="1"/>
      <c r="P41" s="27"/>
      <c r="Q41" s="27"/>
      <c r="R41" s="27"/>
      <c r="S41" s="27"/>
      <c r="T41" s="27"/>
      <c r="U41" s="38"/>
      <c r="V41" s="27"/>
      <c r="W41" s="27"/>
      <c r="X41" s="27"/>
      <c r="Y41" s="27"/>
      <c r="Z41" s="1"/>
      <c r="AA41" s="1"/>
      <c r="AB41" s="1"/>
      <c r="AC41" s="1"/>
      <c r="AD41" s="1"/>
      <c r="AE41" s="1"/>
      <c r="AF41" s="1"/>
      <c r="AG41" s="1"/>
      <c r="AH41" s="1"/>
    </row>
    <row r="42" spans="1:34" ht="12" customHeight="1" x14ac:dyDescent="0.2">
      <c r="A42" s="395" t="s">
        <v>207</v>
      </c>
      <c r="B42" s="318"/>
      <c r="C42" s="1"/>
      <c r="D42" s="31"/>
      <c r="E42" s="32"/>
      <c r="F42" s="32"/>
      <c r="G42" s="36"/>
      <c r="H42" s="323"/>
      <c r="I42" s="1"/>
      <c r="J42" s="31"/>
      <c r="K42" s="32"/>
      <c r="L42" s="32"/>
      <c r="M42" s="36"/>
      <c r="N42" s="323"/>
      <c r="O42" s="1"/>
      <c r="P42" s="31"/>
      <c r="Q42" s="32"/>
      <c r="R42" s="32"/>
      <c r="S42" s="36"/>
      <c r="T42" s="93"/>
      <c r="V42" s="31"/>
      <c r="W42" s="32"/>
      <c r="X42" s="36"/>
      <c r="Y42" s="93"/>
      <c r="Z42" s="1"/>
      <c r="AA42" s="1"/>
      <c r="AB42" s="1"/>
      <c r="AC42" s="1"/>
      <c r="AD42" s="1"/>
      <c r="AE42" s="1"/>
      <c r="AF42" s="1"/>
      <c r="AG42" s="1"/>
      <c r="AH42" s="1"/>
    </row>
    <row r="43" spans="1:34" ht="12" customHeight="1" x14ac:dyDescent="0.2">
      <c r="A43" s="396" t="s">
        <v>211</v>
      </c>
      <c r="B43" s="379" t="s">
        <v>71</v>
      </c>
      <c r="C43" s="1"/>
      <c r="D43" s="344" t="s">
        <v>71</v>
      </c>
      <c r="E43" s="345" t="s">
        <v>71</v>
      </c>
      <c r="F43" s="345" t="s">
        <v>71</v>
      </c>
      <c r="G43" s="346" t="s">
        <v>71</v>
      </c>
      <c r="H43" s="397" t="s">
        <v>71</v>
      </c>
      <c r="I43" s="1"/>
      <c r="J43" s="344" t="s">
        <v>71</v>
      </c>
      <c r="K43" s="345" t="s">
        <v>71</v>
      </c>
      <c r="L43" s="345" t="s">
        <v>71</v>
      </c>
      <c r="M43" s="346" t="s">
        <v>71</v>
      </c>
      <c r="N43" s="397" t="s">
        <v>71</v>
      </c>
      <c r="O43" s="1"/>
      <c r="P43" s="30">
        <v>35001</v>
      </c>
      <c r="Q43" s="27">
        <v>55286</v>
      </c>
      <c r="R43" s="27">
        <v>40813</v>
      </c>
      <c r="S43" s="25">
        <v>39646</v>
      </c>
      <c r="T43" s="63">
        <f>SUM(P43:S43)</f>
        <v>170746</v>
      </c>
      <c r="V43" s="30">
        <v>38558</v>
      </c>
      <c r="W43" s="27">
        <v>57348</v>
      </c>
      <c r="X43" s="25">
        <v>41697</v>
      </c>
      <c r="Y43" s="64">
        <v>137603</v>
      </c>
      <c r="Z43" s="1"/>
      <c r="AA43" s="1"/>
      <c r="AB43" s="1"/>
      <c r="AC43" s="1"/>
      <c r="AD43" s="1"/>
      <c r="AE43" s="1"/>
      <c r="AF43" s="1"/>
      <c r="AG43" s="1"/>
      <c r="AH43" s="1"/>
    </row>
    <row r="44" spans="1:34" ht="12" customHeight="1" x14ac:dyDescent="0.2">
      <c r="A44" s="396" t="s">
        <v>212</v>
      </c>
      <c r="B44" s="379" t="s">
        <v>71</v>
      </c>
      <c r="C44" s="1"/>
      <c r="D44" s="344" t="s">
        <v>71</v>
      </c>
      <c r="E44" s="345" t="s">
        <v>71</v>
      </c>
      <c r="F44" s="345" t="s">
        <v>71</v>
      </c>
      <c r="G44" s="346" t="s">
        <v>71</v>
      </c>
      <c r="H44" s="397" t="s">
        <v>71</v>
      </c>
      <c r="I44" s="1"/>
      <c r="J44" s="344" t="s">
        <v>71</v>
      </c>
      <c r="K44" s="345" t="s">
        <v>71</v>
      </c>
      <c r="L44" s="345" t="s">
        <v>71</v>
      </c>
      <c r="M44" s="346" t="s">
        <v>71</v>
      </c>
      <c r="N44" s="397" t="s">
        <v>71</v>
      </c>
      <c r="O44" s="1"/>
      <c r="P44" s="43">
        <v>19459</v>
      </c>
      <c r="Q44" s="42">
        <v>60820</v>
      </c>
      <c r="R44" s="42">
        <v>31983</v>
      </c>
      <c r="S44" s="40">
        <v>20091</v>
      </c>
      <c r="T44" s="39">
        <f>SUM(P44:S44)</f>
        <v>132353</v>
      </c>
      <c r="V44" s="43">
        <v>21036</v>
      </c>
      <c r="W44" s="42">
        <v>62473</v>
      </c>
      <c r="X44" s="40">
        <v>29895</v>
      </c>
      <c r="Y44" s="46">
        <v>113404</v>
      </c>
      <c r="Z44" s="1"/>
      <c r="AA44" s="1"/>
      <c r="AB44" s="1"/>
      <c r="AC44" s="1"/>
      <c r="AD44" s="1"/>
      <c r="AE44" s="1"/>
      <c r="AF44" s="1"/>
      <c r="AG44" s="1"/>
      <c r="AH44" s="1"/>
    </row>
    <row r="45" spans="1:34" ht="12" customHeight="1" x14ac:dyDescent="0.2">
      <c r="A45" s="396" t="s">
        <v>213</v>
      </c>
      <c r="B45" s="379" t="s">
        <v>71</v>
      </c>
      <c r="C45" s="1"/>
      <c r="D45" s="344" t="s">
        <v>71</v>
      </c>
      <c r="E45" s="345" t="s">
        <v>71</v>
      </c>
      <c r="F45" s="345" t="s">
        <v>71</v>
      </c>
      <c r="G45" s="346" t="s">
        <v>71</v>
      </c>
      <c r="H45" s="397" t="s">
        <v>71</v>
      </c>
      <c r="I45" s="1"/>
      <c r="J45" s="344" t="s">
        <v>71</v>
      </c>
      <c r="K45" s="345" t="s">
        <v>71</v>
      </c>
      <c r="L45" s="345" t="s">
        <v>71</v>
      </c>
      <c r="M45" s="346" t="s">
        <v>71</v>
      </c>
      <c r="N45" s="397" t="s">
        <v>71</v>
      </c>
      <c r="O45" s="1"/>
      <c r="P45" s="43">
        <v>4812</v>
      </c>
      <c r="Q45" s="42">
        <v>8968</v>
      </c>
      <c r="R45" s="42">
        <v>7944</v>
      </c>
      <c r="S45" s="40">
        <v>5489</v>
      </c>
      <c r="T45" s="39">
        <f>SUM(P45:S45)</f>
        <v>27213</v>
      </c>
      <c r="V45" s="43">
        <v>5627</v>
      </c>
      <c r="W45" s="42">
        <v>12376</v>
      </c>
      <c r="X45" s="40">
        <v>6849</v>
      </c>
      <c r="Y45" s="46">
        <v>24852</v>
      </c>
      <c r="Z45" s="1"/>
      <c r="AA45" s="1"/>
      <c r="AB45" s="1"/>
      <c r="AC45" s="1"/>
      <c r="AD45" s="1"/>
      <c r="AE45" s="1"/>
      <c r="AF45" s="1"/>
      <c r="AG45" s="1"/>
      <c r="AH45" s="1"/>
    </row>
    <row r="46" spans="1:34" ht="12" customHeight="1" x14ac:dyDescent="0.2">
      <c r="A46" s="396" t="s">
        <v>214</v>
      </c>
      <c r="B46" s="379" t="s">
        <v>71</v>
      </c>
      <c r="C46" s="1"/>
      <c r="D46" s="344" t="s">
        <v>71</v>
      </c>
      <c r="E46" s="345" t="s">
        <v>71</v>
      </c>
      <c r="F46" s="345" t="s">
        <v>71</v>
      </c>
      <c r="G46" s="346" t="s">
        <v>71</v>
      </c>
      <c r="H46" s="397" t="s">
        <v>71</v>
      </c>
      <c r="I46" s="1"/>
      <c r="J46" s="344" t="s">
        <v>71</v>
      </c>
      <c r="K46" s="345" t="s">
        <v>71</v>
      </c>
      <c r="L46" s="345" t="s">
        <v>71</v>
      </c>
      <c r="M46" s="346" t="s">
        <v>71</v>
      </c>
      <c r="N46" s="397" t="s">
        <v>71</v>
      </c>
      <c r="O46" s="1"/>
      <c r="P46" s="43">
        <v>446</v>
      </c>
      <c r="Q46" s="42">
        <v>1024</v>
      </c>
      <c r="R46" s="42">
        <v>805</v>
      </c>
      <c r="S46" s="40">
        <v>681</v>
      </c>
      <c r="T46" s="39">
        <f>SUM(P46:S46)</f>
        <v>2956</v>
      </c>
      <c r="V46" s="43">
        <v>750</v>
      </c>
      <c r="W46" s="42">
        <v>754</v>
      </c>
      <c r="X46" s="40">
        <v>1280</v>
      </c>
      <c r="Y46" s="46">
        <v>2784</v>
      </c>
      <c r="Z46" s="1"/>
      <c r="AA46" s="1"/>
      <c r="AB46" s="1"/>
      <c r="AC46" s="1"/>
      <c r="AD46" s="1"/>
      <c r="AE46" s="1"/>
      <c r="AF46" s="1"/>
      <c r="AG46" s="1"/>
      <c r="AH46" s="1"/>
    </row>
    <row r="47" spans="1:34" ht="12" customHeight="1" x14ac:dyDescent="0.2">
      <c r="A47" s="398" t="s">
        <v>215</v>
      </c>
      <c r="B47" s="380" t="s">
        <v>71</v>
      </c>
      <c r="C47" s="394"/>
      <c r="D47" s="399" t="s">
        <v>71</v>
      </c>
      <c r="E47" s="400" t="s">
        <v>71</v>
      </c>
      <c r="F47" s="400" t="s">
        <v>71</v>
      </c>
      <c r="G47" s="401" t="s">
        <v>71</v>
      </c>
      <c r="H47" s="402" t="s">
        <v>71</v>
      </c>
      <c r="I47" s="394"/>
      <c r="J47" s="399" t="s">
        <v>71</v>
      </c>
      <c r="K47" s="400" t="s">
        <v>71</v>
      </c>
      <c r="L47" s="400" t="s">
        <v>71</v>
      </c>
      <c r="M47" s="400" t="s">
        <v>71</v>
      </c>
      <c r="N47" s="380" t="s">
        <v>71</v>
      </c>
      <c r="O47" s="394"/>
      <c r="P47" s="386">
        <v>59717</v>
      </c>
      <c r="Q47" s="387">
        <f>SUM(Q43:Q46)</f>
        <v>126098</v>
      </c>
      <c r="R47" s="387">
        <f>SUM(R43:R46)</f>
        <v>81545</v>
      </c>
      <c r="S47" s="388">
        <v>65906</v>
      </c>
      <c r="T47" s="389">
        <f>SUM(P47:S47)</f>
        <v>333266</v>
      </c>
      <c r="U47" s="403"/>
      <c r="V47" s="386">
        <v>65971</v>
      </c>
      <c r="W47" s="387">
        <v>132951</v>
      </c>
      <c r="X47" s="388">
        <v>79721</v>
      </c>
      <c r="Y47" s="389">
        <v>278643</v>
      </c>
      <c r="Z47" s="394"/>
      <c r="AA47" s="394"/>
      <c r="AB47" s="394"/>
      <c r="AC47" s="394"/>
      <c r="AD47" s="394"/>
      <c r="AE47" s="394"/>
      <c r="AF47" s="394"/>
      <c r="AG47" s="394"/>
      <c r="AH47" s="394"/>
    </row>
    <row r="48" spans="1:34" ht="3.95" customHeight="1" x14ac:dyDescent="0.2">
      <c r="A48" s="404"/>
      <c r="B48" s="319"/>
      <c r="C48" s="1"/>
      <c r="D48" s="27"/>
      <c r="E48" s="27"/>
      <c r="F48" s="27"/>
      <c r="G48" s="27"/>
      <c r="H48" s="319"/>
      <c r="I48" s="1"/>
      <c r="J48" s="27"/>
      <c r="K48" s="27"/>
      <c r="L48" s="27"/>
      <c r="M48" s="27"/>
      <c r="N48" s="319"/>
      <c r="O48" s="1"/>
      <c r="P48" s="27"/>
      <c r="Q48" s="27"/>
      <c r="R48" s="27"/>
      <c r="S48" s="27"/>
      <c r="T48" s="27"/>
      <c r="U48" s="38"/>
      <c r="V48" s="27"/>
      <c r="W48" s="27"/>
      <c r="X48" s="27"/>
      <c r="Y48" s="27"/>
      <c r="Z48" s="1"/>
      <c r="AA48" s="1"/>
      <c r="AB48" s="1"/>
      <c r="AC48" s="1"/>
      <c r="AD48" s="1"/>
      <c r="AE48" s="1"/>
      <c r="AF48" s="1"/>
      <c r="AG48" s="1"/>
      <c r="AH48" s="1"/>
    </row>
    <row r="49" spans="1:34" ht="12" customHeight="1" x14ac:dyDescent="0.2">
      <c r="A49" s="395" t="s">
        <v>208</v>
      </c>
      <c r="B49" s="318"/>
      <c r="C49" s="1"/>
      <c r="D49" s="31"/>
      <c r="E49" s="32"/>
      <c r="F49" s="32"/>
      <c r="G49" s="36"/>
      <c r="H49" s="323"/>
      <c r="I49" s="1"/>
      <c r="J49" s="31"/>
      <c r="K49" s="32"/>
      <c r="L49" s="32"/>
      <c r="M49" s="36"/>
      <c r="N49" s="323"/>
      <c r="O49" s="1"/>
      <c r="P49" s="31"/>
      <c r="Q49" s="32"/>
      <c r="R49" s="32"/>
      <c r="S49" s="36"/>
      <c r="T49" s="93"/>
      <c r="V49" s="31"/>
      <c r="W49" s="32"/>
      <c r="X49" s="36"/>
      <c r="Y49" s="93"/>
      <c r="Z49" s="1"/>
      <c r="AA49" s="1"/>
      <c r="AB49" s="1"/>
      <c r="AC49" s="1"/>
      <c r="AD49" s="1"/>
      <c r="AE49" s="1"/>
      <c r="AF49" s="1"/>
      <c r="AG49" s="1"/>
      <c r="AH49" s="1"/>
    </row>
    <row r="50" spans="1:34" ht="12" customHeight="1" x14ac:dyDescent="0.2">
      <c r="A50" s="396" t="s">
        <v>211</v>
      </c>
      <c r="B50" s="379" t="s">
        <v>71</v>
      </c>
      <c r="C50" s="1"/>
      <c r="D50" s="344" t="s">
        <v>71</v>
      </c>
      <c r="E50" s="345" t="s">
        <v>71</v>
      </c>
      <c r="F50" s="345" t="s">
        <v>71</v>
      </c>
      <c r="G50" s="346" t="s">
        <v>71</v>
      </c>
      <c r="H50" s="397" t="s">
        <v>71</v>
      </c>
      <c r="I50" s="1"/>
      <c r="J50" s="344" t="s">
        <v>71</v>
      </c>
      <c r="K50" s="345" t="s">
        <v>71</v>
      </c>
      <c r="L50" s="345" t="s">
        <v>71</v>
      </c>
      <c r="M50" s="346" t="s">
        <v>71</v>
      </c>
      <c r="N50" s="397" t="s">
        <v>71</v>
      </c>
      <c r="O50" s="1"/>
      <c r="P50" s="30">
        <v>4199</v>
      </c>
      <c r="Q50" s="27">
        <v>4722</v>
      </c>
      <c r="R50" s="27">
        <v>6007</v>
      </c>
      <c r="S50" s="25">
        <v>7269</v>
      </c>
      <c r="T50" s="64">
        <v>22196</v>
      </c>
      <c r="V50" s="30">
        <v>6764</v>
      </c>
      <c r="W50" s="27">
        <v>47447</v>
      </c>
      <c r="X50" s="25">
        <v>38279</v>
      </c>
      <c r="Y50" s="64">
        <v>92490</v>
      </c>
      <c r="Z50" s="1"/>
      <c r="AA50" s="1"/>
      <c r="AB50" s="1"/>
      <c r="AC50" s="1"/>
      <c r="AD50" s="1"/>
      <c r="AE50" s="1"/>
      <c r="AF50" s="1"/>
      <c r="AG50" s="1"/>
      <c r="AH50" s="1"/>
    </row>
    <row r="51" spans="1:34" ht="12" customHeight="1" x14ac:dyDescent="0.2">
      <c r="A51" s="396" t="s">
        <v>212</v>
      </c>
      <c r="B51" s="379" t="s">
        <v>71</v>
      </c>
      <c r="C51" s="1"/>
      <c r="D51" s="344" t="s">
        <v>71</v>
      </c>
      <c r="E51" s="345" t="s">
        <v>71</v>
      </c>
      <c r="F51" s="345" t="s">
        <v>71</v>
      </c>
      <c r="G51" s="346" t="s">
        <v>71</v>
      </c>
      <c r="H51" s="397" t="s">
        <v>71</v>
      </c>
      <c r="I51" s="1"/>
      <c r="J51" s="344" t="s">
        <v>71</v>
      </c>
      <c r="K51" s="345" t="s">
        <v>71</v>
      </c>
      <c r="L51" s="345" t="s">
        <v>71</v>
      </c>
      <c r="M51" s="346" t="s">
        <v>71</v>
      </c>
      <c r="N51" s="397" t="s">
        <v>71</v>
      </c>
      <c r="O51" s="1"/>
      <c r="P51" s="43">
        <v>13157</v>
      </c>
      <c r="Q51" s="42">
        <v>518</v>
      </c>
      <c r="R51" s="42">
        <v>576</v>
      </c>
      <c r="S51" s="40">
        <v>853</v>
      </c>
      <c r="T51" s="46">
        <v>15104</v>
      </c>
      <c r="V51" s="43">
        <v>671</v>
      </c>
      <c r="W51" s="42">
        <v>799</v>
      </c>
      <c r="X51" s="40">
        <v>756</v>
      </c>
      <c r="Y51" s="46">
        <v>2226</v>
      </c>
      <c r="Z51" s="1"/>
      <c r="AA51" s="1"/>
      <c r="AB51" s="1"/>
      <c r="AC51" s="1"/>
      <c r="AD51" s="1"/>
      <c r="AE51" s="1"/>
      <c r="AF51" s="1"/>
      <c r="AG51" s="1"/>
      <c r="AH51" s="1"/>
    </row>
    <row r="52" spans="1:34" ht="12" customHeight="1" x14ac:dyDescent="0.2">
      <c r="A52" s="396" t="s">
        <v>213</v>
      </c>
      <c r="B52" s="379" t="s">
        <v>71</v>
      </c>
      <c r="C52" s="1"/>
      <c r="D52" s="344" t="s">
        <v>71</v>
      </c>
      <c r="E52" s="345" t="s">
        <v>71</v>
      </c>
      <c r="F52" s="345" t="s">
        <v>71</v>
      </c>
      <c r="G52" s="346" t="s">
        <v>71</v>
      </c>
      <c r="H52" s="397" t="s">
        <v>71</v>
      </c>
      <c r="I52" s="1"/>
      <c r="J52" s="344" t="s">
        <v>71</v>
      </c>
      <c r="K52" s="345" t="s">
        <v>71</v>
      </c>
      <c r="L52" s="345" t="s">
        <v>71</v>
      </c>
      <c r="M52" s="346" t="s">
        <v>71</v>
      </c>
      <c r="N52" s="397" t="s">
        <v>71</v>
      </c>
      <c r="O52" s="1"/>
      <c r="P52" s="43">
        <v>9755</v>
      </c>
      <c r="Q52" s="42">
        <v>13588</v>
      </c>
      <c r="R52" s="42">
        <v>10447</v>
      </c>
      <c r="S52" s="40">
        <v>10505</v>
      </c>
      <c r="T52" s="46">
        <v>44296</v>
      </c>
      <c r="V52" s="43">
        <v>10138</v>
      </c>
      <c r="W52" s="42">
        <v>11085</v>
      </c>
      <c r="X52" s="40">
        <v>9659</v>
      </c>
      <c r="Y52" s="46">
        <v>30882</v>
      </c>
      <c r="Z52" s="1"/>
      <c r="AA52" s="1"/>
      <c r="AB52" s="1"/>
      <c r="AC52" s="1"/>
      <c r="AD52" s="1"/>
      <c r="AE52" s="1"/>
      <c r="AF52" s="1"/>
      <c r="AG52" s="1"/>
      <c r="AH52" s="1"/>
    </row>
    <row r="53" spans="1:34" ht="12" customHeight="1" x14ac:dyDescent="0.2">
      <c r="A53" s="396" t="s">
        <v>214</v>
      </c>
      <c r="B53" s="379" t="s">
        <v>71</v>
      </c>
      <c r="C53" s="1"/>
      <c r="D53" s="344" t="s">
        <v>71</v>
      </c>
      <c r="E53" s="345" t="s">
        <v>71</v>
      </c>
      <c r="F53" s="345" t="s">
        <v>71</v>
      </c>
      <c r="G53" s="346" t="s">
        <v>71</v>
      </c>
      <c r="H53" s="397" t="s">
        <v>71</v>
      </c>
      <c r="I53" s="1"/>
      <c r="J53" s="344" t="s">
        <v>71</v>
      </c>
      <c r="K53" s="345" t="s">
        <v>71</v>
      </c>
      <c r="L53" s="345" t="s">
        <v>71</v>
      </c>
      <c r="M53" s="346" t="s">
        <v>71</v>
      </c>
      <c r="N53" s="397" t="s">
        <v>71</v>
      </c>
      <c r="O53" s="1"/>
      <c r="P53" s="43">
        <v>943</v>
      </c>
      <c r="Q53" s="42">
        <v>2166</v>
      </c>
      <c r="R53" s="42">
        <v>1834</v>
      </c>
      <c r="S53" s="40">
        <v>1042</v>
      </c>
      <c r="T53" s="46">
        <v>5985</v>
      </c>
      <c r="V53" s="43">
        <v>1315</v>
      </c>
      <c r="W53" s="42">
        <v>2496</v>
      </c>
      <c r="X53" s="40">
        <v>1415</v>
      </c>
      <c r="Y53" s="46">
        <v>5226</v>
      </c>
      <c r="Z53" s="1"/>
      <c r="AA53" s="1"/>
      <c r="AB53" s="1"/>
      <c r="AC53" s="1"/>
      <c r="AD53" s="1"/>
      <c r="AE53" s="1"/>
      <c r="AF53" s="1"/>
      <c r="AG53" s="1"/>
      <c r="AH53" s="1"/>
    </row>
    <row r="54" spans="1:34" ht="12" customHeight="1" x14ac:dyDescent="0.2">
      <c r="A54" s="398" t="s">
        <v>215</v>
      </c>
      <c r="B54" s="380" t="s">
        <v>71</v>
      </c>
      <c r="C54" s="394"/>
      <c r="D54" s="399" t="s">
        <v>71</v>
      </c>
      <c r="E54" s="400" t="s">
        <v>71</v>
      </c>
      <c r="F54" s="400" t="s">
        <v>71</v>
      </c>
      <c r="G54" s="401" t="s">
        <v>71</v>
      </c>
      <c r="H54" s="402" t="s">
        <v>71</v>
      </c>
      <c r="I54" s="394"/>
      <c r="J54" s="399" t="s">
        <v>71</v>
      </c>
      <c r="K54" s="400" t="s">
        <v>71</v>
      </c>
      <c r="L54" s="400" t="s">
        <v>71</v>
      </c>
      <c r="M54" s="400" t="s">
        <v>71</v>
      </c>
      <c r="N54" s="380" t="s">
        <v>71</v>
      </c>
      <c r="O54" s="394"/>
      <c r="P54" s="386">
        <v>28054</v>
      </c>
      <c r="Q54" s="387">
        <v>20994</v>
      </c>
      <c r="R54" s="387">
        <v>18865</v>
      </c>
      <c r="S54" s="387">
        <v>19670</v>
      </c>
      <c r="T54" s="384">
        <v>87583</v>
      </c>
      <c r="U54" s="403"/>
      <c r="V54" s="386">
        <v>18888</v>
      </c>
      <c r="W54" s="387">
        <v>61827</v>
      </c>
      <c r="X54" s="388">
        <v>50109</v>
      </c>
      <c r="Y54" s="389">
        <v>130824</v>
      </c>
      <c r="Z54" s="394"/>
      <c r="AA54" s="394"/>
      <c r="AB54" s="394"/>
      <c r="AC54" s="394"/>
      <c r="AD54" s="394"/>
      <c r="AE54" s="394"/>
      <c r="AF54" s="394"/>
      <c r="AG54" s="394"/>
      <c r="AH54" s="394"/>
    </row>
    <row r="55" spans="1:34" ht="12" customHeight="1" x14ac:dyDescent="0.2">
      <c r="A55" s="1"/>
      <c r="B55" s="1"/>
      <c r="C55" s="1"/>
      <c r="D55" s="1"/>
      <c r="E55" s="1"/>
      <c r="F55" s="1"/>
      <c r="G55" s="1"/>
      <c r="H55" s="1"/>
      <c r="I55" s="1"/>
      <c r="J55" s="1"/>
      <c r="K55" s="1"/>
      <c r="L55" s="1"/>
      <c r="M55" s="1"/>
      <c r="N55" s="1"/>
      <c r="O55" s="1"/>
      <c r="P55" s="1"/>
      <c r="Q55" s="1"/>
      <c r="R55" s="1"/>
      <c r="S55" s="1"/>
      <c r="T55" s="1"/>
      <c r="Z55" s="1"/>
      <c r="AA55" s="1"/>
      <c r="AB55" s="1"/>
      <c r="AC55" s="1"/>
      <c r="AD55" s="1"/>
      <c r="AE55" s="1"/>
      <c r="AF55" s="1"/>
      <c r="AG55" s="1"/>
      <c r="AH55" s="1"/>
    </row>
    <row r="56" spans="1:34" x14ac:dyDescent="0.2">
      <c r="A56" s="730" t="s">
        <v>328</v>
      </c>
      <c r="B56" s="730"/>
      <c r="C56" s="730"/>
      <c r="D56" s="730"/>
      <c r="E56" s="730"/>
      <c r="F56" s="730"/>
      <c r="G56" s="730"/>
      <c r="H56" s="730"/>
      <c r="I56" s="730"/>
      <c r="J56" s="730"/>
      <c r="K56" s="730"/>
      <c r="L56" s="730"/>
      <c r="M56" s="730"/>
      <c r="N56" s="730"/>
      <c r="O56" s="730"/>
      <c r="P56" s="730"/>
      <c r="Q56" s="730"/>
      <c r="R56" s="730"/>
      <c r="S56" s="730"/>
      <c r="T56" s="730"/>
      <c r="Z56" s="1"/>
      <c r="AA56" s="1"/>
      <c r="AB56" s="1"/>
      <c r="AC56" s="1"/>
      <c r="AD56" s="1"/>
      <c r="AE56" s="1"/>
      <c r="AF56" s="1"/>
      <c r="AG56" s="1"/>
      <c r="AH56" s="1"/>
    </row>
    <row r="57" spans="1:34" ht="13.5" x14ac:dyDescent="0.2">
      <c r="A57" s="58" t="s">
        <v>335</v>
      </c>
      <c r="B57" s="319"/>
      <c r="C57" s="319"/>
      <c r="D57" s="319"/>
      <c r="E57" s="319"/>
      <c r="F57" s="319"/>
      <c r="G57" s="319"/>
      <c r="H57" s="319"/>
      <c r="I57" s="319"/>
      <c r="J57" s="319"/>
      <c r="K57" s="319"/>
      <c r="L57" s="319"/>
      <c r="M57" s="319"/>
      <c r="N57" s="319"/>
      <c r="O57" s="319"/>
      <c r="P57" s="319"/>
      <c r="Q57" s="319"/>
      <c r="R57" s="319"/>
      <c r="S57" s="319"/>
      <c r="T57" s="319"/>
      <c r="U57" s="319"/>
      <c r="V57" s="319"/>
      <c r="W57" s="319"/>
      <c r="X57" s="319"/>
      <c r="Y57" s="319"/>
      <c r="Z57" s="1"/>
      <c r="AA57" s="1"/>
      <c r="AB57" s="1"/>
      <c r="AC57" s="1"/>
      <c r="AD57" s="1"/>
      <c r="AE57" s="1"/>
      <c r="AF57" s="1"/>
      <c r="AG57" s="1"/>
      <c r="AH57" s="1"/>
    </row>
    <row r="58" spans="1:34" ht="27" customHeight="1" x14ac:dyDescent="0.2">
      <c r="A58" s="745" t="s">
        <v>216</v>
      </c>
      <c r="B58" s="745"/>
      <c r="C58" s="745"/>
      <c r="D58" s="745"/>
      <c r="E58" s="745"/>
      <c r="F58" s="745"/>
      <c r="G58" s="745"/>
      <c r="H58" s="745"/>
      <c r="I58" s="745"/>
      <c r="J58" s="745"/>
      <c r="K58" s="745"/>
      <c r="L58" s="745"/>
      <c r="M58" s="745"/>
      <c r="N58" s="745"/>
      <c r="O58" s="745"/>
      <c r="P58" s="745"/>
      <c r="Q58" s="745"/>
      <c r="R58" s="745"/>
      <c r="S58" s="745"/>
      <c r="T58" s="745"/>
      <c r="U58" s="745"/>
      <c r="V58" s="745"/>
      <c r="W58" s="745"/>
      <c r="X58" s="745"/>
      <c r="Y58" s="745"/>
      <c r="Z58" s="1"/>
      <c r="AA58" s="1"/>
      <c r="AB58" s="1"/>
      <c r="AC58" s="1"/>
      <c r="AD58" s="1"/>
      <c r="AE58" s="1"/>
      <c r="AF58" s="1"/>
      <c r="AG58" s="1"/>
      <c r="AH58" s="1"/>
    </row>
    <row r="59" spans="1:34" ht="12" customHeight="1" x14ac:dyDescent="0.2">
      <c r="A59" s="118"/>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1:34"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1:34"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spans="1:34"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row r="79" spans="1:34"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row>
    <row r="80" spans="1:34"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row>
    <row r="81" spans="1:34"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row>
    <row r="82" spans="1:34"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row>
    <row r="83" spans="1:34"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row>
    <row r="84" spans="1:34"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1:34"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row>
    <row r="86" spans="1:34"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row r="87" spans="1:34"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1:34"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1:34"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row>
    <row r="90" spans="1:34"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row>
    <row r="91" spans="1:34"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row>
    <row r="92" spans="1:34"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row>
    <row r="93" spans="1:34"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row>
    <row r="95" spans="1:34"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row>
    <row r="97" spans="1:34"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row>
  </sheetData>
  <mergeCells count="4">
    <mergeCell ref="A1:A3"/>
    <mergeCell ref="A4:A5"/>
    <mergeCell ref="A56:T56"/>
    <mergeCell ref="A58:Y58"/>
  </mergeCells>
  <pageMargins left="0.7" right="0.7" top="0.75" bottom="0.75" header="0.3" footer="0.3"/>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20"/>
  <sheetViews>
    <sheetView workbookViewId="0">
      <selection activeCell="A22" sqref="A22"/>
    </sheetView>
  </sheetViews>
  <sheetFormatPr defaultColWidth="21.5" defaultRowHeight="12" x14ac:dyDescent="0.2"/>
  <cols>
    <col min="1" max="1" width="123.1640625" style="2" bestFit="1" customWidth="1"/>
    <col min="2" max="2" width="13.83203125" style="2" customWidth="1"/>
    <col min="3" max="3" width="0.83203125" style="2" customWidth="1"/>
    <col min="4" max="8" width="13.83203125" style="2" customWidth="1"/>
    <col min="9" max="9" width="0.83203125" style="2" customWidth="1"/>
    <col min="10" max="14" width="13.83203125" style="2" customWidth="1"/>
    <col min="15" max="15" width="0.83203125" style="2" customWidth="1"/>
    <col min="16" max="20" width="13.83203125" style="2" customWidth="1"/>
    <col min="21" max="21" width="0.83203125" style="2" customWidth="1"/>
    <col min="22" max="25" width="13.83203125" style="2" customWidth="1"/>
    <col min="26" max="16384" width="21.5" style="2"/>
  </cols>
  <sheetData>
    <row r="1" spans="1:31" ht="15" customHeight="1" x14ac:dyDescent="0.2">
      <c r="A1" s="746"/>
      <c r="Z1" s="4"/>
      <c r="AA1" s="4"/>
      <c r="AB1" s="4"/>
      <c r="AC1" s="4"/>
      <c r="AD1" s="4"/>
      <c r="AE1" s="4"/>
    </row>
    <row r="2" spans="1:31" ht="15" customHeight="1" x14ac:dyDescent="0.2">
      <c r="A2" s="730"/>
      <c r="Z2" s="4"/>
      <c r="AA2" s="4"/>
      <c r="AB2" s="4"/>
      <c r="AC2" s="4"/>
      <c r="AD2" s="4"/>
      <c r="AE2" s="4"/>
    </row>
    <row r="3" spans="1:31" ht="15" customHeight="1" x14ac:dyDescent="0.2">
      <c r="A3" s="730"/>
      <c r="Z3" s="4"/>
      <c r="AA3" s="4"/>
      <c r="AB3" s="4"/>
      <c r="AC3" s="4"/>
      <c r="AD3" s="4"/>
      <c r="AE3" s="4"/>
    </row>
    <row r="4" spans="1:31" ht="15" customHeight="1" x14ac:dyDescent="0.2">
      <c r="A4" s="731" t="s">
        <v>336</v>
      </c>
      <c r="Z4" s="4"/>
      <c r="AA4" s="4"/>
      <c r="AB4" s="4"/>
      <c r="AC4" s="4"/>
      <c r="AD4" s="4"/>
      <c r="AE4" s="4"/>
    </row>
    <row r="5" spans="1:31" ht="15" customHeight="1" x14ac:dyDescent="0.2">
      <c r="A5" s="730"/>
      <c r="Z5" s="4"/>
      <c r="AA5" s="4"/>
      <c r="AB5" s="4"/>
      <c r="AC5" s="4"/>
      <c r="AD5" s="4"/>
      <c r="AE5" s="4"/>
    </row>
    <row r="6" spans="1:31" ht="15" customHeight="1" x14ac:dyDescent="0.2">
      <c r="A6" s="4"/>
      <c r="B6" s="5" t="s">
        <v>11</v>
      </c>
      <c r="C6" s="316"/>
      <c r="D6" s="9" t="s">
        <v>12</v>
      </c>
      <c r="E6" s="10" t="s">
        <v>13</v>
      </c>
      <c r="F6" s="10" t="s">
        <v>14</v>
      </c>
      <c r="G6" s="12" t="s">
        <v>15</v>
      </c>
      <c r="H6" s="5" t="s">
        <v>16</v>
      </c>
      <c r="I6" s="316"/>
      <c r="J6" s="9" t="s">
        <v>17</v>
      </c>
      <c r="K6" s="10" t="s">
        <v>18</v>
      </c>
      <c r="L6" s="10" t="s">
        <v>19</v>
      </c>
      <c r="M6" s="10" t="s">
        <v>20</v>
      </c>
      <c r="N6" s="5" t="s">
        <v>21</v>
      </c>
      <c r="O6" s="4"/>
      <c r="P6" s="9" t="s">
        <v>22</v>
      </c>
      <c r="Q6" s="10" t="s">
        <v>23</v>
      </c>
      <c r="R6" s="10" t="s">
        <v>24</v>
      </c>
      <c r="S6" s="12" t="s">
        <v>25</v>
      </c>
      <c r="T6" s="13" t="s">
        <v>26</v>
      </c>
      <c r="U6" s="316"/>
      <c r="V6" s="9" t="s">
        <v>27</v>
      </c>
      <c r="W6" s="10" t="s">
        <v>28</v>
      </c>
      <c r="X6" s="12" t="s">
        <v>29</v>
      </c>
      <c r="Y6" s="13" t="s">
        <v>30</v>
      </c>
      <c r="Z6" s="4"/>
      <c r="AA6" s="4"/>
      <c r="AB6" s="4"/>
      <c r="AC6" s="4"/>
      <c r="AD6" s="4"/>
      <c r="AE6" s="4"/>
    </row>
    <row r="7" spans="1:31" ht="15" customHeight="1" x14ac:dyDescent="0.2">
      <c r="A7" s="4"/>
      <c r="B7" s="15" t="s">
        <v>32</v>
      </c>
      <c r="C7" s="316"/>
      <c r="D7" s="16" t="s">
        <v>33</v>
      </c>
      <c r="E7" s="17" t="s">
        <v>34</v>
      </c>
      <c r="F7" s="17" t="s">
        <v>35</v>
      </c>
      <c r="G7" s="20" t="s">
        <v>36</v>
      </c>
      <c r="H7" s="15" t="s">
        <v>32</v>
      </c>
      <c r="I7" s="316"/>
      <c r="J7" s="16" t="s">
        <v>37</v>
      </c>
      <c r="K7" s="17" t="s">
        <v>38</v>
      </c>
      <c r="L7" s="17" t="s">
        <v>39</v>
      </c>
      <c r="M7" s="17" t="s">
        <v>40</v>
      </c>
      <c r="N7" s="15" t="s">
        <v>32</v>
      </c>
      <c r="O7" s="4"/>
      <c r="P7" s="16" t="s">
        <v>41</v>
      </c>
      <c r="Q7" s="17" t="s">
        <v>42</v>
      </c>
      <c r="R7" s="17" t="s">
        <v>43</v>
      </c>
      <c r="S7" s="20" t="s">
        <v>44</v>
      </c>
      <c r="T7" s="407" t="s">
        <v>32</v>
      </c>
      <c r="U7" s="316"/>
      <c r="V7" s="18" t="s">
        <v>45</v>
      </c>
      <c r="W7" s="19" t="s">
        <v>46</v>
      </c>
      <c r="X7" s="22" t="s">
        <v>47</v>
      </c>
      <c r="Y7" s="407" t="s">
        <v>48</v>
      </c>
      <c r="Z7" s="4"/>
      <c r="AA7" s="4"/>
      <c r="AB7" s="4"/>
      <c r="AC7" s="4"/>
      <c r="AD7" s="4"/>
      <c r="AE7" s="4"/>
    </row>
    <row r="8" spans="1:31" x14ac:dyDescent="0.2">
      <c r="A8" s="119" t="s">
        <v>217</v>
      </c>
      <c r="B8" s="318"/>
      <c r="C8" s="319"/>
      <c r="D8" s="320"/>
      <c r="E8" s="321"/>
      <c r="F8" s="321"/>
      <c r="G8" s="322"/>
      <c r="H8" s="323"/>
      <c r="I8" s="319"/>
      <c r="J8" s="320"/>
      <c r="K8" s="321"/>
      <c r="L8" s="321"/>
      <c r="M8" s="321"/>
      <c r="N8" s="318"/>
      <c r="O8" s="319"/>
      <c r="P8" s="320"/>
      <c r="Q8" s="321"/>
      <c r="R8" s="321"/>
      <c r="S8" s="321"/>
      <c r="T8" s="318"/>
      <c r="U8" s="324"/>
      <c r="V8" s="320"/>
      <c r="W8" s="321"/>
      <c r="X8" s="322"/>
      <c r="Y8" s="323"/>
      <c r="Z8" s="4"/>
      <c r="AA8" s="4"/>
      <c r="AB8" s="4"/>
      <c r="AC8" s="4"/>
      <c r="AD8" s="4"/>
      <c r="AE8" s="4"/>
    </row>
    <row r="9" spans="1:31" x14ac:dyDescent="0.2">
      <c r="A9" s="58" t="s">
        <v>218</v>
      </c>
      <c r="B9" s="325">
        <v>193048</v>
      </c>
      <c r="C9" s="137"/>
      <c r="D9" s="138">
        <v>36138</v>
      </c>
      <c r="E9" s="137">
        <v>85021</v>
      </c>
      <c r="F9" s="137">
        <v>45631</v>
      </c>
      <c r="G9" s="140">
        <v>48157</v>
      </c>
      <c r="H9" s="327">
        <v>214947</v>
      </c>
      <c r="I9" s="137"/>
      <c r="J9" s="138">
        <v>25272</v>
      </c>
      <c r="K9" s="137">
        <v>67016</v>
      </c>
      <c r="L9" s="137">
        <v>37627</v>
      </c>
      <c r="M9" s="137">
        <v>37772</v>
      </c>
      <c r="N9" s="139">
        <v>167687</v>
      </c>
      <c r="O9" s="137"/>
      <c r="P9" s="138">
        <v>30895</v>
      </c>
      <c r="Q9" s="137">
        <v>99049</v>
      </c>
      <c r="R9" s="137">
        <v>57661</v>
      </c>
      <c r="S9" s="137">
        <v>53874</v>
      </c>
      <c r="T9" s="139">
        <v>241479</v>
      </c>
      <c r="U9" s="138"/>
      <c r="V9" s="138">
        <v>47264</v>
      </c>
      <c r="W9" s="137">
        <v>83788</v>
      </c>
      <c r="X9" s="140">
        <v>69713</v>
      </c>
      <c r="Y9" s="141">
        <v>200765</v>
      </c>
      <c r="Z9" s="4"/>
      <c r="AA9" s="4"/>
      <c r="AB9" s="4"/>
      <c r="AC9" s="4"/>
      <c r="AD9" s="4"/>
      <c r="AE9" s="4"/>
    </row>
    <row r="10" spans="1:31" x14ac:dyDescent="0.2">
      <c r="A10" s="408" t="s">
        <v>219</v>
      </c>
      <c r="B10" s="331">
        <v>0.17</v>
      </c>
      <c r="C10" s="89"/>
      <c r="D10" s="333">
        <v>0.13</v>
      </c>
      <c r="E10" s="89">
        <v>0.24</v>
      </c>
      <c r="F10" s="89">
        <v>0.16</v>
      </c>
      <c r="G10" s="334">
        <v>0.16</v>
      </c>
      <c r="H10" s="335">
        <v>0.18</v>
      </c>
      <c r="I10" s="89"/>
      <c r="J10" s="333">
        <v>0.09</v>
      </c>
      <c r="K10" s="89">
        <v>0.18</v>
      </c>
      <c r="L10" s="89">
        <v>0.12</v>
      </c>
      <c r="M10" s="89">
        <v>0.12</v>
      </c>
      <c r="N10" s="336">
        <v>0.13</v>
      </c>
      <c r="O10" s="89"/>
      <c r="P10" s="333">
        <v>0.1</v>
      </c>
      <c r="Q10" s="89">
        <v>0.23</v>
      </c>
      <c r="R10" s="89">
        <v>0.16</v>
      </c>
      <c r="S10" s="89">
        <v>0.15</v>
      </c>
      <c r="T10" s="336">
        <v>0.17</v>
      </c>
      <c r="U10" s="333"/>
      <c r="V10" s="333">
        <v>0.14000000000000001</v>
      </c>
      <c r="W10" s="89">
        <v>0.19</v>
      </c>
      <c r="X10" s="334">
        <v>0.2</v>
      </c>
      <c r="Y10" s="338">
        <v>0.18</v>
      </c>
      <c r="Z10" s="4"/>
      <c r="AA10" s="4"/>
      <c r="AB10" s="4"/>
      <c r="AC10" s="4"/>
      <c r="AD10" s="4"/>
      <c r="AE10" s="4"/>
    </row>
    <row r="11" spans="1:31" x14ac:dyDescent="0.2">
      <c r="A11" s="409" t="s">
        <v>331</v>
      </c>
      <c r="B11" s="339">
        <v>23511</v>
      </c>
      <c r="C11" s="152"/>
      <c r="D11" s="43">
        <v>10543</v>
      </c>
      <c r="E11" s="410">
        <v>14877</v>
      </c>
      <c r="F11" s="410">
        <v>15448</v>
      </c>
      <c r="G11" s="411">
        <v>17339</v>
      </c>
      <c r="H11" s="341">
        <v>58207</v>
      </c>
      <c r="I11" s="152"/>
      <c r="J11" s="43">
        <v>13451</v>
      </c>
      <c r="K11" s="42">
        <v>16798</v>
      </c>
      <c r="L11" s="42">
        <v>12983</v>
      </c>
      <c r="M11" s="42">
        <v>19957</v>
      </c>
      <c r="N11" s="39">
        <f>SUM(J11:M11)</f>
        <v>63189</v>
      </c>
      <c r="O11" s="152"/>
      <c r="P11" s="43">
        <v>14768</v>
      </c>
      <c r="Q11" s="42">
        <v>22470</v>
      </c>
      <c r="R11" s="42">
        <v>17367</v>
      </c>
      <c r="S11" s="42">
        <v>24705</v>
      </c>
      <c r="T11" s="39">
        <f>SUM(P11:S11)</f>
        <v>79310</v>
      </c>
      <c r="U11" s="43"/>
      <c r="V11" s="43">
        <v>16179</v>
      </c>
      <c r="W11" s="42">
        <v>22454</v>
      </c>
      <c r="X11" s="40">
        <v>17865</v>
      </c>
      <c r="Y11" s="46">
        <v>56498</v>
      </c>
      <c r="Z11" s="4"/>
      <c r="AA11" s="4"/>
      <c r="AB11" s="4"/>
      <c r="AC11" s="4"/>
      <c r="AD11" s="4"/>
      <c r="AE11" s="4"/>
    </row>
    <row r="12" spans="1:31" x14ac:dyDescent="0.2">
      <c r="A12" s="412" t="s">
        <v>219</v>
      </c>
      <c r="B12" s="331">
        <v>0.12</v>
      </c>
      <c r="C12" s="89"/>
      <c r="D12" s="333">
        <v>0.14000000000000001</v>
      </c>
      <c r="E12" s="89">
        <v>0.16</v>
      </c>
      <c r="F12" s="89">
        <v>0.13</v>
      </c>
      <c r="G12" s="334">
        <v>0.12</v>
      </c>
      <c r="H12" s="335">
        <v>0.13</v>
      </c>
      <c r="I12" s="89"/>
      <c r="J12" s="333">
        <v>0.1</v>
      </c>
      <c r="K12" s="89">
        <v>0.11</v>
      </c>
      <c r="L12" s="89">
        <v>0.09</v>
      </c>
      <c r="M12" s="89">
        <v>0.12</v>
      </c>
      <c r="N12" s="336">
        <v>0.11</v>
      </c>
      <c r="O12" s="89"/>
      <c r="P12" s="333">
        <v>0.09</v>
      </c>
      <c r="Q12" s="89">
        <v>0.12</v>
      </c>
      <c r="R12" s="89">
        <v>0.09</v>
      </c>
      <c r="S12" s="89">
        <v>0.13</v>
      </c>
      <c r="T12" s="336">
        <v>0.11</v>
      </c>
      <c r="U12" s="333"/>
      <c r="V12" s="333">
        <v>0.09</v>
      </c>
      <c r="W12" s="89">
        <v>0.11</v>
      </c>
      <c r="X12" s="334">
        <v>0.09</v>
      </c>
      <c r="Y12" s="338">
        <v>0.1</v>
      </c>
      <c r="Z12" s="4"/>
      <c r="AA12" s="4"/>
      <c r="AB12" s="4"/>
      <c r="AC12" s="4"/>
      <c r="AD12" s="4"/>
      <c r="AE12" s="4"/>
    </row>
    <row r="13" spans="1:31" x14ac:dyDescent="0.2">
      <c r="A13" s="58" t="s">
        <v>220</v>
      </c>
      <c r="B13" s="343" t="s">
        <v>71</v>
      </c>
      <c r="C13" s="152"/>
      <c r="D13" s="344" t="s">
        <v>71</v>
      </c>
      <c r="E13" s="413" t="s">
        <v>71</v>
      </c>
      <c r="F13" s="413" t="s">
        <v>71</v>
      </c>
      <c r="G13" s="414" t="s">
        <v>71</v>
      </c>
      <c r="H13" s="347" t="s">
        <v>71</v>
      </c>
      <c r="I13" s="152"/>
      <c r="J13" s="344" t="s">
        <v>71</v>
      </c>
      <c r="K13" s="345" t="s">
        <v>71</v>
      </c>
      <c r="L13" s="42">
        <v>-3226</v>
      </c>
      <c r="M13" s="42">
        <v>1001</v>
      </c>
      <c r="N13" s="39">
        <v>-2225</v>
      </c>
      <c r="O13" s="152"/>
      <c r="P13" s="43">
        <v>1185</v>
      </c>
      <c r="Q13" s="42">
        <v>17645</v>
      </c>
      <c r="R13" s="42">
        <v>355</v>
      </c>
      <c r="S13" s="42">
        <v>2980</v>
      </c>
      <c r="T13" s="39">
        <v>22165</v>
      </c>
      <c r="U13" s="43"/>
      <c r="V13" s="43">
        <v>-18036</v>
      </c>
      <c r="W13" s="42">
        <v>24862</v>
      </c>
      <c r="X13" s="40">
        <v>-1713</v>
      </c>
      <c r="Y13" s="46">
        <v>5113</v>
      </c>
      <c r="Z13" s="4"/>
      <c r="AA13" s="4"/>
      <c r="AB13" s="4"/>
      <c r="AC13" s="4"/>
      <c r="AD13" s="4"/>
      <c r="AE13" s="4"/>
    </row>
    <row r="14" spans="1:31" x14ac:dyDescent="0.2">
      <c r="A14" s="408" t="s">
        <v>219</v>
      </c>
      <c r="B14" s="348" t="s">
        <v>71</v>
      </c>
      <c r="C14" s="89"/>
      <c r="D14" s="349" t="s">
        <v>71</v>
      </c>
      <c r="E14" s="415" t="s">
        <v>71</v>
      </c>
      <c r="F14" s="415" t="s">
        <v>71</v>
      </c>
      <c r="G14" s="416" t="s">
        <v>71</v>
      </c>
      <c r="H14" s="352" t="s">
        <v>71</v>
      </c>
      <c r="I14" s="89"/>
      <c r="J14" s="349" t="s">
        <v>71</v>
      </c>
      <c r="K14" s="350" t="s">
        <v>71</v>
      </c>
      <c r="L14" s="89">
        <v>-0.05</v>
      </c>
      <c r="M14" s="89">
        <v>0.02</v>
      </c>
      <c r="N14" s="336">
        <v>-0.02</v>
      </c>
      <c r="O14" s="89"/>
      <c r="P14" s="333">
        <v>0.02</v>
      </c>
      <c r="Q14" s="89">
        <v>0.14000000000000001</v>
      </c>
      <c r="R14" s="89">
        <v>0</v>
      </c>
      <c r="S14" s="89">
        <v>0.05</v>
      </c>
      <c r="T14" s="336">
        <v>7.0000000000000007E-2</v>
      </c>
      <c r="U14" s="333"/>
      <c r="V14" s="333">
        <v>-0.27</v>
      </c>
      <c r="W14" s="89">
        <v>0.19</v>
      </c>
      <c r="X14" s="334">
        <v>-0.02</v>
      </c>
      <c r="Y14" s="338">
        <v>0.02</v>
      </c>
      <c r="Z14" s="4"/>
      <c r="AA14" s="4"/>
      <c r="AB14" s="4"/>
      <c r="AC14" s="4"/>
      <c r="AD14" s="4"/>
      <c r="AE14" s="4"/>
    </row>
    <row r="15" spans="1:31" x14ac:dyDescent="0.2">
      <c r="A15" s="58" t="s">
        <v>221</v>
      </c>
      <c r="B15" s="339">
        <v>10699</v>
      </c>
      <c r="C15" s="152"/>
      <c r="D15" s="43">
        <v>-1213</v>
      </c>
      <c r="E15" s="410">
        <v>6750</v>
      </c>
      <c r="F15" s="410">
        <v>-3996</v>
      </c>
      <c r="G15" s="411">
        <v>-10869</v>
      </c>
      <c r="H15" s="341">
        <v>-9328</v>
      </c>
      <c r="I15" s="152"/>
      <c r="J15" s="43">
        <v>-9752</v>
      </c>
      <c r="K15" s="42">
        <v>-2107</v>
      </c>
      <c r="L15" s="42">
        <v>-10085</v>
      </c>
      <c r="M15" s="42">
        <v>-9361</v>
      </c>
      <c r="N15" s="39">
        <v>-31305</v>
      </c>
      <c r="O15" s="152"/>
      <c r="P15" s="43">
        <v>-7551</v>
      </c>
      <c r="Q15" s="42">
        <v>-8566</v>
      </c>
      <c r="R15" s="42">
        <v>-9342</v>
      </c>
      <c r="S15" s="42">
        <v>-9161</v>
      </c>
      <c r="T15" s="39">
        <v>-34620</v>
      </c>
      <c r="U15" s="43"/>
      <c r="V15" s="43">
        <v>-9571</v>
      </c>
      <c r="W15" s="42">
        <v>-7582</v>
      </c>
      <c r="X15" s="40">
        <v>-6964</v>
      </c>
      <c r="Y15" s="46">
        <v>-24117</v>
      </c>
      <c r="Z15" s="4"/>
      <c r="AA15" s="4"/>
      <c r="AB15" s="4"/>
      <c r="AC15" s="4"/>
      <c r="AD15" s="4"/>
      <c r="AE15" s="4"/>
    </row>
    <row r="16" spans="1:31" x14ac:dyDescent="0.2">
      <c r="A16" s="408" t="s">
        <v>219</v>
      </c>
      <c r="B16" s="353">
        <v>7.0000000000000007E-2</v>
      </c>
      <c r="C16" s="89"/>
      <c r="D16" s="354">
        <v>-0.04</v>
      </c>
      <c r="E16" s="355">
        <v>0.14000000000000001</v>
      </c>
      <c r="F16" s="355">
        <v>-0.13</v>
      </c>
      <c r="G16" s="356">
        <v>-0.39</v>
      </c>
      <c r="H16" s="357">
        <v>-7.0000000000000007E-2</v>
      </c>
      <c r="I16" s="89"/>
      <c r="J16" s="354">
        <v>-0.37</v>
      </c>
      <c r="K16" s="355">
        <v>-0.05</v>
      </c>
      <c r="L16" s="355">
        <v>-0.36</v>
      </c>
      <c r="M16" s="355">
        <v>-0.32</v>
      </c>
      <c r="N16" s="358">
        <v>-0.24</v>
      </c>
      <c r="O16" s="89"/>
      <c r="P16" s="354">
        <v>-0.27</v>
      </c>
      <c r="Q16" s="355">
        <v>-0.41</v>
      </c>
      <c r="R16" s="355">
        <v>-0.5</v>
      </c>
      <c r="S16" s="355">
        <v>-0.47</v>
      </c>
      <c r="T16" s="358">
        <v>-0.4</v>
      </c>
      <c r="U16" s="333"/>
      <c r="V16" s="333">
        <v>-0.51</v>
      </c>
      <c r="W16" s="89">
        <v>-0.12</v>
      </c>
      <c r="X16" s="334">
        <v>-0.14000000000000001</v>
      </c>
      <c r="Y16" s="359">
        <v>-0.18</v>
      </c>
      <c r="Z16" s="4"/>
      <c r="AA16" s="4"/>
      <c r="AB16" s="4"/>
      <c r="AC16" s="4"/>
      <c r="AD16" s="4"/>
      <c r="AE16" s="4"/>
    </row>
    <row r="17" spans="1:31" ht="13.5" x14ac:dyDescent="0.2">
      <c r="A17" s="119" t="s">
        <v>337</v>
      </c>
      <c r="B17" s="417">
        <v>227258</v>
      </c>
      <c r="C17" s="418"/>
      <c r="D17" s="419">
        <v>45468</v>
      </c>
      <c r="E17" s="420">
        <v>106648</v>
      </c>
      <c r="F17" s="420">
        <v>57083</v>
      </c>
      <c r="G17" s="420">
        <v>54627</v>
      </c>
      <c r="H17" s="417">
        <v>263826</v>
      </c>
      <c r="I17" s="418"/>
      <c r="J17" s="419">
        <v>28971</v>
      </c>
      <c r="K17" s="420">
        <v>81707</v>
      </c>
      <c r="L17" s="420">
        <v>37299</v>
      </c>
      <c r="M17" s="420">
        <v>49369</v>
      </c>
      <c r="N17" s="421">
        <v>197346</v>
      </c>
      <c r="O17" s="418"/>
      <c r="P17" s="422">
        <v>39297</v>
      </c>
      <c r="Q17" s="423">
        <v>130598</v>
      </c>
      <c r="R17" s="423">
        <v>66041</v>
      </c>
      <c r="S17" s="424">
        <v>72398</v>
      </c>
      <c r="T17" s="425">
        <v>308334</v>
      </c>
      <c r="U17" s="422"/>
      <c r="V17" s="426">
        <v>35836</v>
      </c>
      <c r="W17" s="427">
        <v>123522</v>
      </c>
      <c r="X17" s="428">
        <v>78901</v>
      </c>
      <c r="Y17" s="425">
        <v>238259</v>
      </c>
      <c r="Z17" s="378"/>
      <c r="AA17" s="378"/>
      <c r="AB17" s="378"/>
      <c r="AC17" s="378"/>
      <c r="AD17" s="378"/>
      <c r="AE17" s="378"/>
    </row>
    <row r="18" spans="1:31" ht="13.5" x14ac:dyDescent="0.2">
      <c r="A18" s="136" t="s">
        <v>338</v>
      </c>
      <c r="B18" s="339">
        <v>-84622</v>
      </c>
      <c r="C18" s="152"/>
      <c r="D18" s="43">
        <v>-22589</v>
      </c>
      <c r="E18" s="42">
        <v>-23105</v>
      </c>
      <c r="F18" s="42">
        <v>-26077</v>
      </c>
      <c r="G18" s="40">
        <v>-25901</v>
      </c>
      <c r="H18" s="341">
        <v>-97672</v>
      </c>
      <c r="I18" s="152"/>
      <c r="J18" s="43">
        <v>-26729</v>
      </c>
      <c r="K18" s="42">
        <v>-25923</v>
      </c>
      <c r="L18" s="42">
        <v>-26017</v>
      </c>
      <c r="M18" s="40">
        <v>-26080</v>
      </c>
      <c r="N18" s="341">
        <v>-104749</v>
      </c>
      <c r="O18" s="152"/>
      <c r="P18" s="44">
        <v>-26185</v>
      </c>
      <c r="Q18" s="45">
        <v>-25924</v>
      </c>
      <c r="R18" s="45">
        <v>-27291</v>
      </c>
      <c r="S18" s="48">
        <v>-26802</v>
      </c>
      <c r="T18" s="429">
        <v>-106202</v>
      </c>
      <c r="U18" s="43"/>
      <c r="V18" s="44">
        <v>-28065</v>
      </c>
      <c r="W18" s="45">
        <v>-27046</v>
      </c>
      <c r="X18" s="48">
        <v>-28349</v>
      </c>
      <c r="Y18" s="429">
        <v>-83460</v>
      </c>
      <c r="Z18" s="4"/>
      <c r="AA18" s="4"/>
      <c r="AB18" s="4"/>
      <c r="AC18" s="4"/>
      <c r="AD18" s="4"/>
      <c r="AE18" s="4"/>
    </row>
    <row r="19" spans="1:31" x14ac:dyDescent="0.2">
      <c r="A19" s="136" t="s">
        <v>222</v>
      </c>
      <c r="B19" s="339">
        <v>0</v>
      </c>
      <c r="C19" s="152"/>
      <c r="D19" s="43">
        <v>0</v>
      </c>
      <c r="E19" s="42">
        <v>0</v>
      </c>
      <c r="F19" s="42">
        <v>0</v>
      </c>
      <c r="G19" s="40">
        <v>0</v>
      </c>
      <c r="H19" s="341">
        <v>0</v>
      </c>
      <c r="I19" s="152"/>
      <c r="J19" s="43">
        <v>-1457</v>
      </c>
      <c r="K19" s="42">
        <v>-5305</v>
      </c>
      <c r="L19" s="42">
        <v>-2011</v>
      </c>
      <c r="M19" s="40">
        <v>-4573</v>
      </c>
      <c r="N19" s="341">
        <v>-13346</v>
      </c>
      <c r="O19" s="152"/>
      <c r="P19" s="43">
        <v>-2072</v>
      </c>
      <c r="Q19" s="42">
        <v>-7486</v>
      </c>
      <c r="R19" s="42">
        <v>-8600</v>
      </c>
      <c r="S19" s="40">
        <v>-7040</v>
      </c>
      <c r="T19" s="341">
        <v>-25198</v>
      </c>
      <c r="U19" s="43"/>
      <c r="V19" s="43">
        <v>-4068</v>
      </c>
      <c r="W19" s="42">
        <v>11138</v>
      </c>
      <c r="X19" s="40">
        <v>-150</v>
      </c>
      <c r="Y19" s="341">
        <v>6920</v>
      </c>
      <c r="Z19" s="4"/>
      <c r="AA19" s="4"/>
      <c r="AB19" s="4"/>
      <c r="AC19" s="4"/>
      <c r="AD19" s="4"/>
      <c r="AE19" s="4"/>
    </row>
    <row r="20" spans="1:31" x14ac:dyDescent="0.2">
      <c r="A20" s="136" t="s">
        <v>223</v>
      </c>
      <c r="B20" s="339">
        <v>7450</v>
      </c>
      <c r="C20" s="152"/>
      <c r="D20" s="43">
        <v>316</v>
      </c>
      <c r="E20" s="42">
        <v>3319</v>
      </c>
      <c r="F20" s="42">
        <v>1391</v>
      </c>
      <c r="G20" s="40">
        <v>837</v>
      </c>
      <c r="H20" s="341">
        <v>5863</v>
      </c>
      <c r="I20" s="152"/>
      <c r="J20" s="43">
        <v>1888</v>
      </c>
      <c r="K20" s="42">
        <v>6839</v>
      </c>
      <c r="L20" s="42">
        <v>4591</v>
      </c>
      <c r="M20" s="40">
        <v>3156</v>
      </c>
      <c r="N20" s="341">
        <v>16474</v>
      </c>
      <c r="O20" s="152"/>
      <c r="P20" s="43">
        <v>-634</v>
      </c>
      <c r="Q20" s="42">
        <v>-3513</v>
      </c>
      <c r="R20" s="42">
        <v>-4811</v>
      </c>
      <c r="S20" s="40">
        <v>-2487</v>
      </c>
      <c r="T20" s="341">
        <v>-11445</v>
      </c>
      <c r="U20" s="43"/>
      <c r="V20" s="43">
        <v>1607</v>
      </c>
      <c r="W20" s="42">
        <v>7446</v>
      </c>
      <c r="X20" s="40">
        <v>4836</v>
      </c>
      <c r="Y20" s="341">
        <v>13889</v>
      </c>
      <c r="Z20" s="4"/>
      <c r="AA20" s="4"/>
      <c r="AB20" s="4"/>
      <c r="AC20" s="4"/>
      <c r="AD20" s="4"/>
      <c r="AE20" s="4"/>
    </row>
    <row r="21" spans="1:31" x14ac:dyDescent="0.2">
      <c r="A21" s="119" t="s">
        <v>224</v>
      </c>
      <c r="B21" s="430">
        <v>150085</v>
      </c>
      <c r="C21" s="418"/>
      <c r="D21" s="431">
        <v>23195</v>
      </c>
      <c r="E21" s="432">
        <v>86862</v>
      </c>
      <c r="F21" s="432">
        <v>32397</v>
      </c>
      <c r="G21" s="432">
        <v>29563</v>
      </c>
      <c r="H21" s="430">
        <v>172017</v>
      </c>
      <c r="I21" s="418"/>
      <c r="J21" s="431">
        <v>2673</v>
      </c>
      <c r="K21" s="432">
        <v>57318</v>
      </c>
      <c r="L21" s="432">
        <v>13862</v>
      </c>
      <c r="M21" s="432">
        <v>21872</v>
      </c>
      <c r="N21" s="430">
        <v>95725</v>
      </c>
      <c r="O21" s="418"/>
      <c r="P21" s="426">
        <v>10406</v>
      </c>
      <c r="Q21" s="427">
        <v>93675</v>
      </c>
      <c r="R21" s="427">
        <v>25339</v>
      </c>
      <c r="S21" s="428">
        <v>36069</v>
      </c>
      <c r="T21" s="433">
        <v>165489</v>
      </c>
      <c r="U21" s="422"/>
      <c r="V21" s="426">
        <v>5310</v>
      </c>
      <c r="W21" s="427">
        <v>115060</v>
      </c>
      <c r="X21" s="428">
        <v>55238</v>
      </c>
      <c r="Y21" s="433">
        <v>175608</v>
      </c>
      <c r="Z21" s="4"/>
      <c r="AA21" s="4"/>
      <c r="AB21" s="4"/>
      <c r="AC21" s="4"/>
      <c r="AD21" s="4"/>
      <c r="AE21" s="4"/>
    </row>
    <row r="22" spans="1:31" x14ac:dyDescent="0.2">
      <c r="A22" s="136" t="s">
        <v>225</v>
      </c>
      <c r="B22" s="339">
        <v>-7450</v>
      </c>
      <c r="C22" s="152"/>
      <c r="D22" s="43">
        <v>-316</v>
      </c>
      <c r="E22" s="42">
        <v>-3319</v>
      </c>
      <c r="F22" s="42">
        <v>-1391</v>
      </c>
      <c r="G22" s="40">
        <v>-837</v>
      </c>
      <c r="H22" s="341">
        <v>-5863</v>
      </c>
      <c r="I22" s="152"/>
      <c r="J22" s="44">
        <v>-1888</v>
      </c>
      <c r="K22" s="45">
        <v>-6839</v>
      </c>
      <c r="L22" s="45">
        <v>-4591</v>
      </c>
      <c r="M22" s="48">
        <v>-3156</v>
      </c>
      <c r="N22" s="429">
        <v>-16474</v>
      </c>
      <c r="O22" s="152"/>
      <c r="P22" s="44">
        <v>634</v>
      </c>
      <c r="Q22" s="45">
        <v>3513</v>
      </c>
      <c r="R22" s="45">
        <v>4811</v>
      </c>
      <c r="S22" s="48">
        <v>2487</v>
      </c>
      <c r="T22" s="429">
        <v>11445</v>
      </c>
      <c r="U22" s="43"/>
      <c r="V22" s="44">
        <v>-1607</v>
      </c>
      <c r="W22" s="45">
        <v>-7446</v>
      </c>
      <c r="X22" s="48">
        <f>-X20</f>
        <v>-4836</v>
      </c>
      <c r="Y22" s="429">
        <f>-Y20</f>
        <v>-13889</v>
      </c>
      <c r="Z22" s="4"/>
      <c r="AA22" s="4"/>
      <c r="AB22" s="4"/>
      <c r="AC22" s="4"/>
      <c r="AD22" s="4"/>
      <c r="AE22" s="4"/>
    </row>
    <row r="23" spans="1:31" x14ac:dyDescent="0.2">
      <c r="A23" s="136" t="s">
        <v>226</v>
      </c>
      <c r="B23" s="339">
        <v>-24265</v>
      </c>
      <c r="C23" s="152"/>
      <c r="D23" s="43">
        <v>-9782</v>
      </c>
      <c r="E23" s="42">
        <v>-9655</v>
      </c>
      <c r="F23" s="42">
        <v>-10879</v>
      </c>
      <c r="G23" s="40">
        <v>-10518</v>
      </c>
      <c r="H23" s="341">
        <v>-40834</v>
      </c>
      <c r="I23" s="152"/>
      <c r="J23" s="43">
        <v>-10213</v>
      </c>
      <c r="K23" s="42">
        <v>-10019</v>
      </c>
      <c r="L23" s="42">
        <v>-13508</v>
      </c>
      <c r="M23" s="40">
        <v>-12662</v>
      </c>
      <c r="N23" s="341">
        <v>-46402</v>
      </c>
      <c r="O23" s="152"/>
      <c r="P23" s="43">
        <v>-12687</v>
      </c>
      <c r="Q23" s="42">
        <v>-12613</v>
      </c>
      <c r="R23" s="42">
        <v>-13030</v>
      </c>
      <c r="S23" s="40">
        <v>-11819</v>
      </c>
      <c r="T23" s="341">
        <v>-50149</v>
      </c>
      <c r="U23" s="43"/>
      <c r="V23" s="43">
        <v>-11370</v>
      </c>
      <c r="W23" s="42">
        <v>-14913</v>
      </c>
      <c r="X23" s="40">
        <v>-14089</v>
      </c>
      <c r="Y23" s="341">
        <v>-40372</v>
      </c>
      <c r="Z23" s="4"/>
      <c r="AA23" s="4"/>
      <c r="AB23" s="4"/>
      <c r="AC23" s="4"/>
      <c r="AD23" s="4"/>
      <c r="AE23" s="4"/>
    </row>
    <row r="24" spans="1:31" ht="13.5" x14ac:dyDescent="0.2">
      <c r="A24" s="136" t="s">
        <v>339</v>
      </c>
      <c r="B24" s="339">
        <v>-15276</v>
      </c>
      <c r="C24" s="152"/>
      <c r="D24" s="43">
        <v>-289</v>
      </c>
      <c r="E24" s="42">
        <v>-3413</v>
      </c>
      <c r="F24" s="42">
        <v>-883</v>
      </c>
      <c r="G24" s="40">
        <v>-1793</v>
      </c>
      <c r="H24" s="341">
        <v>-6378</v>
      </c>
      <c r="I24" s="152"/>
      <c r="J24" s="43">
        <v>-16247</v>
      </c>
      <c r="K24" s="42">
        <v>-7010</v>
      </c>
      <c r="L24" s="42">
        <v>-4882</v>
      </c>
      <c r="M24" s="40">
        <v>-12245</v>
      </c>
      <c r="N24" s="341">
        <v>-40384</v>
      </c>
      <c r="O24" s="152"/>
      <c r="P24" s="43">
        <v>-1137</v>
      </c>
      <c r="Q24" s="42">
        <v>-1254</v>
      </c>
      <c r="R24" s="42">
        <v>0</v>
      </c>
      <c r="S24" s="40">
        <v>0</v>
      </c>
      <c r="T24" s="341">
        <v>-2391</v>
      </c>
      <c r="U24" s="43"/>
      <c r="V24" s="43">
        <v>0</v>
      </c>
      <c r="W24" s="42">
        <v>0</v>
      </c>
      <c r="X24" s="40">
        <v>0</v>
      </c>
      <c r="Y24" s="341">
        <v>0</v>
      </c>
      <c r="Z24" s="4"/>
      <c r="AA24" s="4"/>
      <c r="AB24" s="4"/>
      <c r="AC24" s="4"/>
      <c r="AD24" s="4"/>
      <c r="AE24" s="4"/>
    </row>
    <row r="25" spans="1:31" x14ac:dyDescent="0.2">
      <c r="A25" s="136" t="s">
        <v>227</v>
      </c>
      <c r="B25" s="339">
        <v>-3569</v>
      </c>
      <c r="C25" s="152"/>
      <c r="D25" s="43">
        <v>-802</v>
      </c>
      <c r="E25" s="42">
        <v>-1735</v>
      </c>
      <c r="F25" s="42">
        <v>-1168</v>
      </c>
      <c r="G25" s="40">
        <v>-1130</v>
      </c>
      <c r="H25" s="341">
        <v>-4835</v>
      </c>
      <c r="I25" s="152"/>
      <c r="J25" s="43">
        <v>-4103</v>
      </c>
      <c r="K25" s="42">
        <v>-601</v>
      </c>
      <c r="L25" s="42">
        <v>-375</v>
      </c>
      <c r="M25" s="40">
        <v>-4559</v>
      </c>
      <c r="N25" s="341">
        <v>-9638</v>
      </c>
      <c r="O25" s="152"/>
      <c r="P25" s="43">
        <v>-40</v>
      </c>
      <c r="Q25" s="42">
        <v>-1007</v>
      </c>
      <c r="R25" s="42">
        <v>0</v>
      </c>
      <c r="S25" s="40">
        <v>-5745</v>
      </c>
      <c r="T25" s="341">
        <v>-6792</v>
      </c>
      <c r="U25" s="43"/>
      <c r="V25" s="43">
        <v>0</v>
      </c>
      <c r="W25" s="42">
        <v>-2893</v>
      </c>
      <c r="X25" s="40">
        <v>0</v>
      </c>
      <c r="Y25" s="341">
        <v>-2893</v>
      </c>
      <c r="Z25" s="4"/>
      <c r="AA25" s="4"/>
      <c r="AB25" s="4"/>
      <c r="AC25" s="4"/>
      <c r="AD25" s="4"/>
      <c r="AE25" s="4"/>
    </row>
    <row r="26" spans="1:31" x14ac:dyDescent="0.2">
      <c r="A26" s="136" t="s">
        <v>228</v>
      </c>
      <c r="B26" s="339">
        <v>0</v>
      </c>
      <c r="C26" s="152"/>
      <c r="D26" s="43">
        <v>0</v>
      </c>
      <c r="E26" s="42">
        <v>-3022</v>
      </c>
      <c r="F26" s="42">
        <v>-37582</v>
      </c>
      <c r="G26" s="40">
        <v>-1216</v>
      </c>
      <c r="H26" s="341">
        <v>-41820</v>
      </c>
      <c r="I26" s="152"/>
      <c r="J26" s="43">
        <v>0</v>
      </c>
      <c r="K26" s="42">
        <v>0</v>
      </c>
      <c r="L26" s="42">
        <v>-9556</v>
      </c>
      <c r="M26" s="40">
        <v>0</v>
      </c>
      <c r="N26" s="341">
        <v>-9556</v>
      </c>
      <c r="O26" s="152"/>
      <c r="P26" s="43">
        <v>0</v>
      </c>
      <c r="Q26" s="42">
        <v>0</v>
      </c>
      <c r="R26" s="42">
        <v>0</v>
      </c>
      <c r="S26" s="40">
        <v>0</v>
      </c>
      <c r="T26" s="341">
        <v>0</v>
      </c>
      <c r="U26" s="43"/>
      <c r="V26" s="43">
        <v>0</v>
      </c>
      <c r="W26" s="42">
        <v>0</v>
      </c>
      <c r="X26" s="40">
        <v>-607</v>
      </c>
      <c r="Y26" s="341">
        <v>-607</v>
      </c>
      <c r="Z26" s="4"/>
      <c r="AA26" s="4"/>
      <c r="AB26" s="4"/>
      <c r="AC26" s="4"/>
      <c r="AD26" s="4"/>
      <c r="AE26" s="4"/>
    </row>
    <row r="27" spans="1:31" x14ac:dyDescent="0.2">
      <c r="A27" s="136" t="s">
        <v>229</v>
      </c>
      <c r="B27" s="339">
        <v>-3202</v>
      </c>
      <c r="C27" s="152"/>
      <c r="D27" s="43">
        <v>-271</v>
      </c>
      <c r="E27" s="42">
        <v>-110</v>
      </c>
      <c r="F27" s="42">
        <v>0</v>
      </c>
      <c r="G27" s="40">
        <v>0</v>
      </c>
      <c r="H27" s="341">
        <v>-381</v>
      </c>
      <c r="I27" s="152"/>
      <c r="J27" s="43">
        <v>0</v>
      </c>
      <c r="K27" s="42">
        <v>-1100</v>
      </c>
      <c r="L27" s="42">
        <v>-24790</v>
      </c>
      <c r="M27" s="40">
        <v>-810</v>
      </c>
      <c r="N27" s="341">
        <v>-26700</v>
      </c>
      <c r="O27" s="152"/>
      <c r="P27" s="43">
        <v>-854</v>
      </c>
      <c r="Q27" s="42">
        <v>-11501</v>
      </c>
      <c r="R27" s="42">
        <v>-2331</v>
      </c>
      <c r="S27" s="40">
        <v>-550</v>
      </c>
      <c r="T27" s="341">
        <v>-15236</v>
      </c>
      <c r="U27" s="43"/>
      <c r="V27" s="43">
        <v>-170</v>
      </c>
      <c r="W27" s="42">
        <v>-1026</v>
      </c>
      <c r="X27" s="40">
        <v>-7866</v>
      </c>
      <c r="Y27" s="341">
        <v>-9062</v>
      </c>
      <c r="Z27" s="4"/>
      <c r="AA27" s="4"/>
      <c r="AB27" s="4"/>
      <c r="AC27" s="4"/>
      <c r="AD27" s="4"/>
      <c r="AE27" s="4"/>
    </row>
    <row r="28" spans="1:31" x14ac:dyDescent="0.2">
      <c r="A28" s="136" t="s">
        <v>230</v>
      </c>
      <c r="B28" s="339">
        <v>0</v>
      </c>
      <c r="C28" s="152"/>
      <c r="D28" s="43">
        <v>350</v>
      </c>
      <c r="E28" s="42">
        <v>2001</v>
      </c>
      <c r="F28" s="42">
        <v>1975</v>
      </c>
      <c r="G28" s="40">
        <v>1961</v>
      </c>
      <c r="H28" s="341">
        <v>6287</v>
      </c>
      <c r="I28" s="152"/>
      <c r="J28" s="43">
        <v>1970</v>
      </c>
      <c r="K28" s="42">
        <v>1956</v>
      </c>
      <c r="L28" s="42">
        <v>1897</v>
      </c>
      <c r="M28" s="40">
        <v>1904</v>
      </c>
      <c r="N28" s="341">
        <v>7727</v>
      </c>
      <c r="O28" s="152"/>
      <c r="P28" s="43">
        <v>1911</v>
      </c>
      <c r="Q28" s="42">
        <v>1896</v>
      </c>
      <c r="R28" s="42">
        <v>1838</v>
      </c>
      <c r="S28" s="40">
        <v>1844</v>
      </c>
      <c r="T28" s="341">
        <v>7489</v>
      </c>
      <c r="U28" s="43"/>
      <c r="V28" s="43">
        <v>1849</v>
      </c>
      <c r="W28" s="42">
        <v>1833</v>
      </c>
      <c r="X28" s="40">
        <v>1775</v>
      </c>
      <c r="Y28" s="341">
        <v>5457</v>
      </c>
      <c r="Z28" s="4"/>
      <c r="AA28" s="4"/>
      <c r="AB28" s="4"/>
      <c r="AC28" s="4"/>
      <c r="AD28" s="4"/>
      <c r="AE28" s="4"/>
    </row>
    <row r="29" spans="1:31" ht="13.5" x14ac:dyDescent="0.2">
      <c r="A29" s="136" t="s">
        <v>340</v>
      </c>
      <c r="B29" s="339">
        <v>0</v>
      </c>
      <c r="C29" s="152"/>
      <c r="D29" s="43">
        <v>0</v>
      </c>
      <c r="E29" s="42">
        <v>0</v>
      </c>
      <c r="F29" s="42">
        <v>0</v>
      </c>
      <c r="G29" s="40">
        <v>0</v>
      </c>
      <c r="H29" s="361">
        <v>0</v>
      </c>
      <c r="I29" s="152"/>
      <c r="J29" s="43">
        <v>0</v>
      </c>
      <c r="K29" s="42">
        <v>0</v>
      </c>
      <c r="L29" s="42">
        <v>0</v>
      </c>
      <c r="M29" s="40">
        <v>0</v>
      </c>
      <c r="N29" s="341">
        <v>0</v>
      </c>
      <c r="O29" s="152"/>
      <c r="P29" s="43">
        <v>48380</v>
      </c>
      <c r="Q29" s="42">
        <v>0</v>
      </c>
      <c r="R29" s="42">
        <v>0</v>
      </c>
      <c r="S29" s="40">
        <v>-435</v>
      </c>
      <c r="T29" s="341">
        <v>47945</v>
      </c>
      <c r="U29" s="43"/>
      <c r="V29" s="43">
        <v>0</v>
      </c>
      <c r="W29" s="42">
        <v>0</v>
      </c>
      <c r="X29" s="40">
        <v>0</v>
      </c>
      <c r="Y29" s="341">
        <v>0</v>
      </c>
      <c r="Z29" s="4"/>
      <c r="AA29" s="4"/>
      <c r="AB29" s="4"/>
      <c r="AC29" s="4"/>
      <c r="AD29" s="4"/>
      <c r="AE29" s="4"/>
    </row>
    <row r="30" spans="1:31" x14ac:dyDescent="0.2">
      <c r="A30" s="119" t="s">
        <v>231</v>
      </c>
      <c r="B30" s="434">
        <v>96324</v>
      </c>
      <c r="C30" s="435"/>
      <c r="D30" s="436">
        <v>12085</v>
      </c>
      <c r="E30" s="437">
        <v>67609</v>
      </c>
      <c r="F30" s="437">
        <v>-17531</v>
      </c>
      <c r="G30" s="437">
        <v>16030</v>
      </c>
      <c r="H30" s="434">
        <v>78193</v>
      </c>
      <c r="I30" s="435"/>
      <c r="J30" s="436">
        <v>-27808</v>
      </c>
      <c r="K30" s="437">
        <v>33705</v>
      </c>
      <c r="L30" s="437">
        <v>-41943</v>
      </c>
      <c r="M30" s="437">
        <v>-9656</v>
      </c>
      <c r="N30" s="434">
        <v>-45702</v>
      </c>
      <c r="O30" s="435"/>
      <c r="P30" s="436">
        <v>46613</v>
      </c>
      <c r="Q30" s="437">
        <v>72709</v>
      </c>
      <c r="R30" s="437">
        <v>16627</v>
      </c>
      <c r="S30" s="437">
        <v>21851</v>
      </c>
      <c r="T30" s="438">
        <v>157800</v>
      </c>
      <c r="U30" s="439"/>
      <c r="V30" s="436">
        <v>-5988</v>
      </c>
      <c r="W30" s="437">
        <v>90615</v>
      </c>
      <c r="X30" s="440">
        <v>29615</v>
      </c>
      <c r="Y30" s="441">
        <v>114242</v>
      </c>
      <c r="Z30" s="4"/>
      <c r="AA30" s="4"/>
      <c r="AB30" s="4"/>
      <c r="AC30" s="4"/>
      <c r="AD30" s="4"/>
      <c r="AE30" s="4"/>
    </row>
    <row r="31" spans="1:31" ht="11.1" customHeight="1" x14ac:dyDescent="0.2">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ht="20.100000000000001" customHeight="1" x14ac:dyDescent="0.2">
      <c r="A32" s="745" t="s">
        <v>341</v>
      </c>
      <c r="B32" s="745"/>
      <c r="C32" s="745"/>
      <c r="D32" s="745"/>
      <c r="E32" s="745"/>
      <c r="F32" s="745"/>
      <c r="G32" s="745"/>
      <c r="H32" s="745"/>
      <c r="I32" s="745"/>
      <c r="J32" s="745"/>
      <c r="K32" s="745"/>
      <c r="L32" s="745"/>
      <c r="M32" s="745"/>
      <c r="N32" s="745"/>
      <c r="O32" s="745"/>
      <c r="P32" s="745"/>
      <c r="Q32" s="745"/>
      <c r="R32" s="745"/>
      <c r="S32" s="745"/>
      <c r="T32" s="745"/>
      <c r="U32" s="745"/>
      <c r="V32" s="745"/>
      <c r="W32" s="745"/>
      <c r="X32" s="745"/>
      <c r="Y32" s="745"/>
      <c r="Z32" s="4"/>
      <c r="AA32" s="4"/>
      <c r="AB32" s="4"/>
      <c r="AC32" s="4"/>
      <c r="AD32" s="4"/>
      <c r="AE32" s="4"/>
    </row>
    <row r="33" spans="1:31" ht="23.25" customHeight="1" x14ac:dyDescent="0.2">
      <c r="A33" s="745"/>
      <c r="B33" s="745"/>
      <c r="C33" s="745"/>
      <c r="D33" s="745"/>
      <c r="E33" s="745"/>
      <c r="F33" s="745"/>
      <c r="G33" s="745"/>
      <c r="H33" s="745"/>
      <c r="I33" s="745"/>
      <c r="J33" s="745"/>
      <c r="K33" s="745"/>
      <c r="L33" s="745"/>
      <c r="M33" s="745"/>
      <c r="N33" s="745"/>
      <c r="O33" s="745"/>
      <c r="P33" s="745"/>
      <c r="Q33" s="745"/>
      <c r="R33" s="745"/>
      <c r="S33" s="745"/>
      <c r="T33" s="745"/>
      <c r="U33" s="745"/>
      <c r="V33" s="745"/>
      <c r="W33" s="745"/>
      <c r="X33" s="745"/>
      <c r="Y33" s="745"/>
      <c r="Z33" s="4"/>
      <c r="AA33" s="4"/>
      <c r="AB33" s="4"/>
      <c r="AC33" s="4"/>
      <c r="AD33" s="4"/>
      <c r="AE33" s="4"/>
    </row>
    <row r="34" spans="1:31" ht="11.1" customHeight="1" x14ac:dyDescent="0.2">
      <c r="A34" s="378"/>
      <c r="B34" s="319"/>
      <c r="C34" s="319"/>
      <c r="D34" s="319"/>
      <c r="E34" s="319"/>
      <c r="F34" s="319"/>
      <c r="G34" s="319"/>
      <c r="H34" s="319"/>
      <c r="I34" s="319"/>
      <c r="J34" s="319"/>
      <c r="K34" s="319"/>
      <c r="L34" s="319"/>
      <c r="M34" s="319"/>
      <c r="N34" s="319"/>
      <c r="O34" s="319"/>
      <c r="P34" s="319"/>
      <c r="Q34" s="319"/>
      <c r="R34" s="319"/>
      <c r="S34" s="319"/>
      <c r="T34" s="319"/>
      <c r="U34" s="319"/>
      <c r="V34" s="319"/>
      <c r="W34" s="319"/>
      <c r="X34" s="319"/>
      <c r="Y34" s="319"/>
      <c r="Z34" s="4"/>
      <c r="AA34" s="4"/>
      <c r="AB34" s="4"/>
      <c r="AC34" s="4"/>
      <c r="AD34" s="4"/>
      <c r="AE34" s="4"/>
    </row>
    <row r="35" spans="1:31" ht="13.5" x14ac:dyDescent="0.2">
      <c r="A35" s="119" t="s">
        <v>342</v>
      </c>
      <c r="B35" s="55"/>
      <c r="C35" s="47"/>
      <c r="D35" s="44"/>
      <c r="E35" s="45"/>
      <c r="F35" s="45"/>
      <c r="G35" s="45"/>
      <c r="H35" s="55"/>
      <c r="I35" s="47"/>
      <c r="J35" s="44"/>
      <c r="K35" s="45"/>
      <c r="L35" s="45"/>
      <c r="M35" s="45"/>
      <c r="N35" s="55"/>
      <c r="O35" s="47"/>
      <c r="P35" s="44"/>
      <c r="Q35" s="45"/>
      <c r="R35" s="45"/>
      <c r="S35" s="45"/>
      <c r="T35" s="55"/>
      <c r="U35" s="342"/>
      <c r="V35" s="44"/>
      <c r="W35" s="45"/>
      <c r="X35" s="48"/>
      <c r="Y35" s="56"/>
      <c r="Z35" s="4"/>
      <c r="AA35" s="4"/>
      <c r="AB35" s="4"/>
      <c r="AC35" s="4"/>
      <c r="AD35" s="4"/>
      <c r="AE35" s="4"/>
    </row>
    <row r="36" spans="1:31" x14ac:dyDescent="0.2">
      <c r="A36" s="136" t="s">
        <v>205</v>
      </c>
      <c r="B36" s="63">
        <v>5794</v>
      </c>
      <c r="C36" s="35"/>
      <c r="D36" s="30">
        <v>1618</v>
      </c>
      <c r="E36" s="27">
        <v>1771</v>
      </c>
      <c r="F36" s="27">
        <v>1853</v>
      </c>
      <c r="G36" s="27">
        <v>1760</v>
      </c>
      <c r="H36" s="63">
        <v>7002</v>
      </c>
      <c r="I36" s="35"/>
      <c r="J36" s="30">
        <v>2237</v>
      </c>
      <c r="K36" s="27">
        <v>2154</v>
      </c>
      <c r="L36" s="27">
        <v>1783</v>
      </c>
      <c r="M36" s="27">
        <v>1617</v>
      </c>
      <c r="N36" s="63">
        <v>7791</v>
      </c>
      <c r="O36" s="35"/>
      <c r="P36" s="30">
        <v>1842</v>
      </c>
      <c r="Q36" s="27">
        <v>1657</v>
      </c>
      <c r="R36" s="27">
        <v>1510</v>
      </c>
      <c r="S36" s="25">
        <v>1429</v>
      </c>
      <c r="T36" s="63">
        <v>6438</v>
      </c>
      <c r="U36" s="442"/>
      <c r="V36" s="30">
        <v>1631</v>
      </c>
      <c r="W36" s="27">
        <v>1560</v>
      </c>
      <c r="X36" s="25">
        <v>1123</v>
      </c>
      <c r="Y36" s="64">
        <v>4314</v>
      </c>
      <c r="Z36" s="4"/>
      <c r="AA36" s="4"/>
      <c r="AB36" s="4"/>
      <c r="AC36" s="4"/>
      <c r="AD36" s="4"/>
      <c r="AE36" s="4"/>
    </row>
    <row r="37" spans="1:31" x14ac:dyDescent="0.2">
      <c r="A37" s="409" t="s">
        <v>331</v>
      </c>
      <c r="B37" s="39">
        <v>2439</v>
      </c>
      <c r="C37" s="47"/>
      <c r="D37" s="43">
        <v>587</v>
      </c>
      <c r="E37" s="42">
        <v>1577</v>
      </c>
      <c r="F37" s="42">
        <v>899</v>
      </c>
      <c r="G37" s="42">
        <v>913</v>
      </c>
      <c r="H37" s="39">
        <v>3976</v>
      </c>
      <c r="I37" s="47"/>
      <c r="J37" s="43">
        <v>3943</v>
      </c>
      <c r="K37" s="42">
        <v>592</v>
      </c>
      <c r="L37" s="42">
        <v>198</v>
      </c>
      <c r="M37" s="42">
        <v>190</v>
      </c>
      <c r="N37" s="39">
        <v>4923</v>
      </c>
      <c r="O37" s="47"/>
      <c r="P37" s="43">
        <v>240</v>
      </c>
      <c r="Q37" s="42">
        <v>234</v>
      </c>
      <c r="R37" s="42">
        <v>463</v>
      </c>
      <c r="S37" s="40">
        <v>7</v>
      </c>
      <c r="T37" s="39">
        <v>944</v>
      </c>
      <c r="U37" s="342"/>
      <c r="V37" s="43">
        <v>256</v>
      </c>
      <c r="W37" s="42">
        <v>270</v>
      </c>
      <c r="X37" s="40">
        <v>222</v>
      </c>
      <c r="Y37" s="46">
        <v>748</v>
      </c>
      <c r="Z37" s="4"/>
      <c r="AA37" s="4"/>
      <c r="AB37" s="4"/>
      <c r="AC37" s="4"/>
      <c r="AD37" s="4"/>
      <c r="AE37" s="4"/>
    </row>
    <row r="38" spans="1:31" x14ac:dyDescent="0.2">
      <c r="A38" s="136" t="s">
        <v>207</v>
      </c>
      <c r="B38" s="379" t="s">
        <v>71</v>
      </c>
      <c r="C38" s="47"/>
      <c r="D38" s="344" t="s">
        <v>71</v>
      </c>
      <c r="E38" s="345" t="s">
        <v>71</v>
      </c>
      <c r="F38" s="345" t="s">
        <v>71</v>
      </c>
      <c r="G38" s="345" t="s">
        <v>71</v>
      </c>
      <c r="H38" s="379" t="s">
        <v>71</v>
      </c>
      <c r="I38" s="47"/>
      <c r="J38" s="344" t="s">
        <v>71</v>
      </c>
      <c r="K38" s="345" t="s">
        <v>71</v>
      </c>
      <c r="L38" s="42">
        <v>49</v>
      </c>
      <c r="M38" s="42">
        <v>98</v>
      </c>
      <c r="N38" s="39">
        <v>148</v>
      </c>
      <c r="O38" s="47"/>
      <c r="P38" s="43">
        <v>139</v>
      </c>
      <c r="Q38" s="42">
        <v>139</v>
      </c>
      <c r="R38" s="42">
        <v>139</v>
      </c>
      <c r="S38" s="40">
        <v>126</v>
      </c>
      <c r="T38" s="39">
        <v>543</v>
      </c>
      <c r="U38" s="342"/>
      <c r="V38" s="43">
        <v>206</v>
      </c>
      <c r="W38" s="42">
        <v>206</v>
      </c>
      <c r="X38" s="40">
        <v>206</v>
      </c>
      <c r="Y38" s="46">
        <v>618</v>
      </c>
      <c r="Z38" s="4"/>
      <c r="AA38" s="4"/>
      <c r="AB38" s="4"/>
      <c r="AC38" s="4"/>
      <c r="AD38" s="4"/>
      <c r="AE38" s="4"/>
    </row>
    <row r="39" spans="1:31" x14ac:dyDescent="0.2">
      <c r="A39" s="136" t="s">
        <v>208</v>
      </c>
      <c r="B39" s="39">
        <v>3021</v>
      </c>
      <c r="C39" s="47"/>
      <c r="D39" s="43">
        <v>1332</v>
      </c>
      <c r="E39" s="42">
        <v>995</v>
      </c>
      <c r="F39" s="42">
        <v>953</v>
      </c>
      <c r="G39" s="42">
        <v>979</v>
      </c>
      <c r="H39" s="39">
        <v>4259</v>
      </c>
      <c r="I39" s="47"/>
      <c r="J39" s="43">
        <v>1094</v>
      </c>
      <c r="K39" s="42">
        <v>937</v>
      </c>
      <c r="L39" s="42">
        <v>848</v>
      </c>
      <c r="M39" s="42">
        <v>4874</v>
      </c>
      <c r="N39" s="39">
        <v>7753</v>
      </c>
      <c r="O39" s="47"/>
      <c r="P39" s="43">
        <v>466</v>
      </c>
      <c r="Q39" s="42">
        <v>1281</v>
      </c>
      <c r="R39" s="42">
        <v>229</v>
      </c>
      <c r="S39" s="40">
        <v>5987</v>
      </c>
      <c r="T39" s="39">
        <v>7963</v>
      </c>
      <c r="U39" s="342"/>
      <c r="V39" s="43">
        <v>262</v>
      </c>
      <c r="W39" s="42">
        <v>3207</v>
      </c>
      <c r="X39" s="40">
        <v>347</v>
      </c>
      <c r="Y39" s="46">
        <v>3816</v>
      </c>
      <c r="Z39" s="4"/>
      <c r="AA39" s="4"/>
      <c r="AB39" s="4"/>
      <c r="AC39" s="4"/>
      <c r="AD39" s="4"/>
      <c r="AE39" s="4"/>
    </row>
    <row r="40" spans="1:31" x14ac:dyDescent="0.2">
      <c r="A40" s="136" t="s">
        <v>232</v>
      </c>
      <c r="B40" s="50">
        <v>12821</v>
      </c>
      <c r="C40" s="47"/>
      <c r="D40" s="52">
        <v>2653</v>
      </c>
      <c r="E40" s="51">
        <v>1724</v>
      </c>
      <c r="F40" s="51">
        <v>2191</v>
      </c>
      <c r="G40" s="51">
        <v>1966</v>
      </c>
      <c r="H40" s="39">
        <v>8534</v>
      </c>
      <c r="I40" s="47"/>
      <c r="J40" s="52">
        <v>4297</v>
      </c>
      <c r="K40" s="51">
        <v>7594</v>
      </c>
      <c r="L40" s="51">
        <v>9918</v>
      </c>
      <c r="M40" s="51">
        <v>6203</v>
      </c>
      <c r="N40" s="50">
        <v>28013</v>
      </c>
      <c r="O40" s="47"/>
      <c r="P40" s="52">
        <v>4225</v>
      </c>
      <c r="Q40" s="51">
        <v>10003</v>
      </c>
      <c r="R40" s="51">
        <v>11151</v>
      </c>
      <c r="S40" s="53">
        <v>9200</v>
      </c>
      <c r="T40" s="50">
        <v>34579</v>
      </c>
      <c r="U40" s="342"/>
      <c r="V40" s="43">
        <v>6562</v>
      </c>
      <c r="W40" s="51">
        <v>-7962</v>
      </c>
      <c r="X40" s="40">
        <v>2606</v>
      </c>
      <c r="Y40" s="54">
        <v>1206</v>
      </c>
      <c r="Z40" s="4"/>
      <c r="AA40" s="4"/>
      <c r="AB40" s="4"/>
      <c r="AC40" s="4"/>
      <c r="AD40" s="4"/>
      <c r="AE40" s="4"/>
    </row>
    <row r="41" spans="1:31" ht="13.5" x14ac:dyDescent="0.2">
      <c r="A41" s="119" t="s">
        <v>343</v>
      </c>
      <c r="B41" s="443">
        <v>24075</v>
      </c>
      <c r="C41" s="444"/>
      <c r="D41" s="392">
        <v>6190</v>
      </c>
      <c r="E41" s="445">
        <v>6066</v>
      </c>
      <c r="F41" s="445">
        <v>5897</v>
      </c>
      <c r="G41" s="445">
        <v>5619</v>
      </c>
      <c r="H41" s="384">
        <v>23772</v>
      </c>
      <c r="I41" s="444"/>
      <c r="J41" s="392">
        <v>11571</v>
      </c>
      <c r="K41" s="445">
        <v>11277</v>
      </c>
      <c r="L41" s="445">
        <v>12797</v>
      </c>
      <c r="M41" s="445">
        <v>12982</v>
      </c>
      <c r="N41" s="443">
        <v>48627</v>
      </c>
      <c r="O41" s="444"/>
      <c r="P41" s="392">
        <v>6912</v>
      </c>
      <c r="Q41" s="445">
        <v>13314</v>
      </c>
      <c r="R41" s="445">
        <v>13492</v>
      </c>
      <c r="S41" s="393">
        <v>16749</v>
      </c>
      <c r="T41" s="443">
        <v>50467</v>
      </c>
      <c r="U41" s="446"/>
      <c r="V41" s="386">
        <f>SUM(V36:V40)</f>
        <v>8917</v>
      </c>
      <c r="W41" s="387">
        <v>-2720</v>
      </c>
      <c r="X41" s="388">
        <f>SUM(X36:X40)</f>
        <v>4504</v>
      </c>
      <c r="Y41" s="389">
        <f>SUM(Y36:Y40)</f>
        <v>10702</v>
      </c>
      <c r="Z41" s="4"/>
      <c r="AA41" s="4"/>
      <c r="AB41" s="4"/>
      <c r="AC41" s="4"/>
      <c r="AD41" s="4"/>
      <c r="AE41" s="4"/>
    </row>
    <row r="42" spans="1:31"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31" ht="13.5" x14ac:dyDescent="0.2">
      <c r="A43" s="119" t="s">
        <v>344</v>
      </c>
      <c r="B43" s="318"/>
      <c r="C43" s="4"/>
      <c r="D43" s="447"/>
      <c r="E43" s="448"/>
      <c r="F43" s="448"/>
      <c r="G43" s="449"/>
      <c r="H43" s="323"/>
      <c r="I43" s="4"/>
      <c r="J43" s="447"/>
      <c r="K43" s="448"/>
      <c r="L43" s="448"/>
      <c r="M43" s="449"/>
      <c r="N43" s="56"/>
      <c r="O43" s="4"/>
      <c r="P43" s="447"/>
      <c r="Q43" s="448"/>
      <c r="R43" s="448"/>
      <c r="S43" s="449"/>
      <c r="T43" s="56"/>
      <c r="U43" s="342"/>
      <c r="V43" s="450"/>
      <c r="W43" s="451"/>
      <c r="X43" s="452"/>
      <c r="Y43" s="56"/>
      <c r="Z43" s="4"/>
      <c r="AA43" s="4"/>
      <c r="AB43" s="4"/>
      <c r="AC43" s="4"/>
      <c r="AD43" s="4"/>
      <c r="AE43" s="4"/>
    </row>
    <row r="44" spans="1:31" x14ac:dyDescent="0.2">
      <c r="A44" s="453" t="s">
        <v>233</v>
      </c>
      <c r="B44" s="379" t="s">
        <v>71</v>
      </c>
      <c r="C44" s="4"/>
      <c r="D44" s="344" t="s">
        <v>71</v>
      </c>
      <c r="E44" s="27">
        <v>10884</v>
      </c>
      <c r="F44" s="27">
        <v>11463</v>
      </c>
      <c r="G44" s="25">
        <v>11365</v>
      </c>
      <c r="H44" s="397" t="s">
        <v>71</v>
      </c>
      <c r="I44" s="27"/>
      <c r="J44" s="30">
        <v>11624</v>
      </c>
      <c r="K44" s="42">
        <v>12268</v>
      </c>
      <c r="L44" s="27">
        <v>9149</v>
      </c>
      <c r="M44" s="25">
        <v>8940</v>
      </c>
      <c r="N44" s="64">
        <v>41981</v>
      </c>
      <c r="O44" s="35"/>
      <c r="P44" s="30">
        <v>9667</v>
      </c>
      <c r="Q44" s="454">
        <v>9477</v>
      </c>
      <c r="R44" s="454">
        <v>10066</v>
      </c>
      <c r="S44" s="455">
        <v>9996</v>
      </c>
      <c r="T44" s="64">
        <v>39205</v>
      </c>
      <c r="U44" s="442"/>
      <c r="V44" s="30">
        <v>10794</v>
      </c>
      <c r="W44" s="27">
        <v>8785</v>
      </c>
      <c r="X44" s="25">
        <v>9643</v>
      </c>
      <c r="Y44" s="64">
        <v>29222</v>
      </c>
      <c r="Z44" s="4"/>
      <c r="AA44" s="4"/>
      <c r="AB44" s="4"/>
      <c r="AC44" s="4"/>
      <c r="AD44" s="4"/>
      <c r="AE44" s="4"/>
    </row>
    <row r="45" spans="1:31" x14ac:dyDescent="0.2">
      <c r="A45" s="453" t="s">
        <v>234</v>
      </c>
      <c r="B45" s="379" t="s">
        <v>71</v>
      </c>
      <c r="C45" s="4"/>
      <c r="D45" s="344" t="s">
        <v>71</v>
      </c>
      <c r="E45" s="42">
        <v>6738</v>
      </c>
      <c r="F45" s="42">
        <v>7751</v>
      </c>
      <c r="G45" s="40">
        <v>7742</v>
      </c>
      <c r="H45" s="397" t="s">
        <v>71</v>
      </c>
      <c r="I45" s="164"/>
      <c r="J45" s="43">
        <v>8967</v>
      </c>
      <c r="K45" s="42">
        <v>8172</v>
      </c>
      <c r="L45" s="42">
        <v>10016</v>
      </c>
      <c r="M45" s="40">
        <v>10219</v>
      </c>
      <c r="N45" s="46">
        <v>37374</v>
      </c>
      <c r="O45" s="47"/>
      <c r="P45" s="43">
        <v>10452</v>
      </c>
      <c r="Q45" s="410">
        <v>10309</v>
      </c>
      <c r="R45" s="410">
        <v>10857</v>
      </c>
      <c r="S45" s="411">
        <v>10691</v>
      </c>
      <c r="T45" s="46">
        <v>42309</v>
      </c>
      <c r="U45" s="342"/>
      <c r="V45" s="43">
        <v>10704</v>
      </c>
      <c r="W45" s="42">
        <v>11483</v>
      </c>
      <c r="X45" s="40">
        <v>11854</v>
      </c>
      <c r="Y45" s="46">
        <v>34041</v>
      </c>
      <c r="Z45" s="4"/>
      <c r="AA45" s="4"/>
      <c r="AB45" s="4"/>
      <c r="AC45" s="4"/>
      <c r="AD45" s="4"/>
      <c r="AE45" s="4"/>
    </row>
    <row r="46" spans="1:31" x14ac:dyDescent="0.2">
      <c r="A46" s="453" t="s">
        <v>235</v>
      </c>
      <c r="B46" s="379" t="s">
        <v>71</v>
      </c>
      <c r="C46" s="4"/>
      <c r="D46" s="344" t="s">
        <v>71</v>
      </c>
      <c r="E46" s="42">
        <v>5484</v>
      </c>
      <c r="F46" s="42">
        <v>6863</v>
      </c>
      <c r="G46" s="40">
        <v>6794</v>
      </c>
      <c r="H46" s="397" t="s">
        <v>71</v>
      </c>
      <c r="I46" s="164"/>
      <c r="J46" s="43">
        <v>6138</v>
      </c>
      <c r="K46" s="42">
        <v>5483</v>
      </c>
      <c r="L46" s="42">
        <v>6853</v>
      </c>
      <c r="M46" s="40">
        <v>6921</v>
      </c>
      <c r="N46" s="46">
        <v>25395</v>
      </c>
      <c r="O46" s="47"/>
      <c r="P46" s="43">
        <v>6066</v>
      </c>
      <c r="Q46" s="410">
        <v>6139</v>
      </c>
      <c r="R46" s="410">
        <v>6368</v>
      </c>
      <c r="S46" s="411">
        <v>6115</v>
      </c>
      <c r="T46" s="46">
        <v>24688</v>
      </c>
      <c r="U46" s="342"/>
      <c r="V46" s="43">
        <v>6567</v>
      </c>
      <c r="W46" s="42">
        <v>6778</v>
      </c>
      <c r="X46" s="40">
        <v>6852</v>
      </c>
      <c r="Y46" s="46">
        <v>20197</v>
      </c>
      <c r="Z46" s="4"/>
      <c r="AA46" s="4"/>
      <c r="AB46" s="4"/>
      <c r="AC46" s="4"/>
      <c r="AD46" s="4"/>
      <c r="AE46" s="4"/>
    </row>
    <row r="47" spans="1:31" x14ac:dyDescent="0.2">
      <c r="A47" s="453" t="s">
        <v>222</v>
      </c>
      <c r="B47" s="456" t="s">
        <v>71</v>
      </c>
      <c r="C47" s="4"/>
      <c r="D47" s="457" t="s">
        <v>71</v>
      </c>
      <c r="E47" s="458" t="s">
        <v>71</v>
      </c>
      <c r="F47" s="51">
        <v>0</v>
      </c>
      <c r="G47" s="53">
        <v>0</v>
      </c>
      <c r="H47" s="459" t="s">
        <v>71</v>
      </c>
      <c r="I47" s="164"/>
      <c r="J47" s="52">
        <v>1457</v>
      </c>
      <c r="K47" s="51">
        <v>5305</v>
      </c>
      <c r="L47" s="51">
        <v>2011</v>
      </c>
      <c r="M47" s="53">
        <v>4573</v>
      </c>
      <c r="N47" s="54">
        <v>13346</v>
      </c>
      <c r="O47" s="47"/>
      <c r="P47" s="52">
        <v>2072</v>
      </c>
      <c r="Q47" s="460">
        <v>7486</v>
      </c>
      <c r="R47" s="460">
        <v>8600</v>
      </c>
      <c r="S47" s="461">
        <v>7040</v>
      </c>
      <c r="T47" s="54">
        <v>25198</v>
      </c>
      <c r="U47" s="342"/>
      <c r="V47" s="43">
        <v>4068</v>
      </c>
      <c r="W47" s="42">
        <v>-11138</v>
      </c>
      <c r="X47" s="40">
        <v>150</v>
      </c>
      <c r="Y47" s="54">
        <v>-6920</v>
      </c>
      <c r="Z47" s="4"/>
      <c r="AA47" s="4"/>
      <c r="AB47" s="4"/>
      <c r="AC47" s="4"/>
      <c r="AD47" s="4"/>
      <c r="AE47" s="4"/>
    </row>
    <row r="48" spans="1:31" x14ac:dyDescent="0.2">
      <c r="A48" s="119" t="s">
        <v>236</v>
      </c>
      <c r="B48" s="443">
        <v>84622</v>
      </c>
      <c r="C48" s="444"/>
      <c r="D48" s="392">
        <v>22589</v>
      </c>
      <c r="E48" s="445">
        <v>23105</v>
      </c>
      <c r="F48" s="445">
        <v>26077</v>
      </c>
      <c r="G48" s="445">
        <v>25901</v>
      </c>
      <c r="H48" s="384">
        <v>97672</v>
      </c>
      <c r="I48" s="385"/>
      <c r="J48" s="392">
        <v>28186</v>
      </c>
      <c r="K48" s="445">
        <v>31228</v>
      </c>
      <c r="L48" s="445">
        <v>28028</v>
      </c>
      <c r="M48" s="445">
        <v>30653</v>
      </c>
      <c r="N48" s="443">
        <v>118095</v>
      </c>
      <c r="O48" s="444"/>
      <c r="P48" s="392">
        <v>28257</v>
      </c>
      <c r="Q48" s="462">
        <v>33410</v>
      </c>
      <c r="R48" s="462">
        <v>35891</v>
      </c>
      <c r="S48" s="462">
        <v>33842</v>
      </c>
      <c r="T48" s="443">
        <v>131400</v>
      </c>
      <c r="U48" s="446"/>
      <c r="V48" s="386">
        <v>32133</v>
      </c>
      <c r="W48" s="387">
        <v>15908</v>
      </c>
      <c r="X48" s="388">
        <v>28499</v>
      </c>
      <c r="Y48" s="463">
        <v>76540</v>
      </c>
      <c r="Z48" s="4"/>
      <c r="AA48" s="4"/>
      <c r="AB48" s="4"/>
      <c r="AC48" s="4"/>
      <c r="AD48" s="4"/>
      <c r="AE48" s="4"/>
    </row>
    <row r="49" spans="1:31" x14ac:dyDescent="0.2">
      <c r="A49" s="378"/>
      <c r="B49" s="319"/>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4"/>
      <c r="AA49" s="4"/>
      <c r="AB49" s="4"/>
      <c r="AC49" s="4"/>
      <c r="AD49" s="4"/>
      <c r="AE49" s="4"/>
    </row>
    <row r="50" spans="1:31" ht="13.5" x14ac:dyDescent="0.2">
      <c r="A50" s="119" t="s">
        <v>345</v>
      </c>
      <c r="B50" s="318"/>
      <c r="C50" s="319"/>
      <c r="D50" s="320"/>
      <c r="E50" s="321"/>
      <c r="F50" s="321"/>
      <c r="G50" s="321"/>
      <c r="H50" s="318"/>
      <c r="I50" s="319"/>
      <c r="J50" s="320"/>
      <c r="K50" s="321"/>
      <c r="L50" s="321"/>
      <c r="M50" s="321"/>
      <c r="N50" s="318"/>
      <c r="O50" s="319"/>
      <c r="P50" s="320"/>
      <c r="Q50" s="321"/>
      <c r="R50" s="321"/>
      <c r="S50" s="321"/>
      <c r="T50" s="318"/>
      <c r="U50" s="324"/>
      <c r="V50" s="320"/>
      <c r="W50" s="321"/>
      <c r="X50" s="322"/>
      <c r="Y50" s="323"/>
      <c r="Z50" s="4"/>
      <c r="AA50" s="4"/>
      <c r="AB50" s="4"/>
      <c r="AC50" s="4"/>
      <c r="AD50" s="4"/>
      <c r="AE50" s="4"/>
    </row>
    <row r="51" spans="1:31" x14ac:dyDescent="0.2">
      <c r="A51" s="136" t="s">
        <v>205</v>
      </c>
      <c r="B51" s="464">
        <v>47905</v>
      </c>
      <c r="C51" s="465"/>
      <c r="D51" s="30">
        <v>12091</v>
      </c>
      <c r="E51" s="27">
        <v>12479</v>
      </c>
      <c r="F51" s="27">
        <v>12678</v>
      </c>
      <c r="G51" s="27">
        <v>12941</v>
      </c>
      <c r="H51" s="464">
        <v>50189</v>
      </c>
      <c r="I51" s="466"/>
      <c r="J51" s="30">
        <v>14771</v>
      </c>
      <c r="K51" s="27">
        <v>16128</v>
      </c>
      <c r="L51" s="27">
        <v>16885</v>
      </c>
      <c r="M51" s="27">
        <v>16115</v>
      </c>
      <c r="N51" s="63">
        <v>63899</v>
      </c>
      <c r="O51" s="466"/>
      <c r="P51" s="30">
        <v>16774</v>
      </c>
      <c r="Q51" s="27">
        <v>15709</v>
      </c>
      <c r="R51" s="27">
        <v>16460</v>
      </c>
      <c r="S51" s="25">
        <v>16368</v>
      </c>
      <c r="T51" s="63">
        <v>65311</v>
      </c>
      <c r="U51" s="467"/>
      <c r="V51" s="30">
        <v>15734</v>
      </c>
      <c r="W51" s="27">
        <v>16134</v>
      </c>
      <c r="X51" s="25">
        <v>16317</v>
      </c>
      <c r="Y51" s="64">
        <v>48185</v>
      </c>
      <c r="Z51" s="4"/>
      <c r="AA51" s="4"/>
      <c r="AB51" s="4"/>
      <c r="AC51" s="4"/>
      <c r="AD51" s="4"/>
      <c r="AE51" s="4"/>
    </row>
    <row r="52" spans="1:31" x14ac:dyDescent="0.2">
      <c r="A52" s="408" t="s">
        <v>219</v>
      </c>
      <c r="B52" s="331">
        <v>0.04</v>
      </c>
      <c r="C52" s="468"/>
      <c r="D52" s="333">
        <v>0.05</v>
      </c>
      <c r="E52" s="89">
        <v>0.04</v>
      </c>
      <c r="F52" s="89">
        <v>0.04</v>
      </c>
      <c r="G52" s="89">
        <v>0.04</v>
      </c>
      <c r="H52" s="331">
        <v>0.04</v>
      </c>
      <c r="I52" s="468"/>
      <c r="J52" s="333">
        <v>0.05</v>
      </c>
      <c r="K52" s="89">
        <v>0.04</v>
      </c>
      <c r="L52" s="89">
        <v>0.05</v>
      </c>
      <c r="M52" s="89">
        <v>0.05</v>
      </c>
      <c r="N52" s="331">
        <v>0.05</v>
      </c>
      <c r="O52" s="468"/>
      <c r="P52" s="333">
        <v>0.05</v>
      </c>
      <c r="Q52" s="89">
        <v>0.04</v>
      </c>
      <c r="R52" s="89">
        <v>0.05</v>
      </c>
      <c r="S52" s="89">
        <v>0.05</v>
      </c>
      <c r="T52" s="331">
        <v>0.04</v>
      </c>
      <c r="U52" s="469"/>
      <c r="V52" s="333">
        <v>0.05</v>
      </c>
      <c r="W52" s="89">
        <v>0.04</v>
      </c>
      <c r="X52" s="334">
        <v>0.05</v>
      </c>
      <c r="Y52" s="335">
        <v>0.04</v>
      </c>
      <c r="Z52" s="332"/>
      <c r="AA52" s="332"/>
      <c r="AB52" s="332"/>
      <c r="AC52" s="332"/>
      <c r="AD52" s="332"/>
      <c r="AE52" s="332"/>
    </row>
    <row r="53" spans="1:31" x14ac:dyDescent="0.2">
      <c r="A53" s="409" t="s">
        <v>331</v>
      </c>
      <c r="B53" s="39">
        <v>24693</v>
      </c>
      <c r="C53" s="47"/>
      <c r="D53" s="43">
        <v>10047</v>
      </c>
      <c r="E53" s="42">
        <v>10397</v>
      </c>
      <c r="F53" s="42">
        <v>12794</v>
      </c>
      <c r="G53" s="42">
        <v>14229</v>
      </c>
      <c r="H53" s="39">
        <v>47467</v>
      </c>
      <c r="I53" s="470"/>
      <c r="J53" s="43">
        <v>14465</v>
      </c>
      <c r="K53" s="42">
        <v>13567</v>
      </c>
      <c r="L53" s="42">
        <v>14151</v>
      </c>
      <c r="M53" s="42">
        <v>13890</v>
      </c>
      <c r="N53" s="39">
        <v>56073</v>
      </c>
      <c r="O53" s="470"/>
      <c r="P53" s="43">
        <v>14720</v>
      </c>
      <c r="Q53" s="42">
        <v>15005</v>
      </c>
      <c r="R53" s="42">
        <v>15701</v>
      </c>
      <c r="S53" s="42">
        <v>14173</v>
      </c>
      <c r="T53" s="39">
        <v>59599</v>
      </c>
      <c r="U53" s="471"/>
      <c r="V53" s="43">
        <v>14144</v>
      </c>
      <c r="W53" s="42">
        <v>13350</v>
      </c>
      <c r="X53" s="40">
        <v>12702</v>
      </c>
      <c r="Y53" s="46">
        <v>40196</v>
      </c>
      <c r="Z53" s="4"/>
      <c r="AA53" s="4"/>
      <c r="AB53" s="4"/>
      <c r="AC53" s="4"/>
      <c r="AD53" s="4"/>
      <c r="AE53" s="4"/>
    </row>
    <row r="54" spans="1:31" x14ac:dyDescent="0.2">
      <c r="A54" s="408" t="s">
        <v>219</v>
      </c>
      <c r="B54" s="39">
        <v>0</v>
      </c>
      <c r="C54" s="47"/>
      <c r="D54" s="43">
        <v>0</v>
      </c>
      <c r="E54" s="42">
        <v>0</v>
      </c>
      <c r="F54" s="42">
        <v>0</v>
      </c>
      <c r="G54" s="42">
        <v>0</v>
      </c>
      <c r="H54" s="39">
        <v>0</v>
      </c>
      <c r="I54" s="468"/>
      <c r="J54" s="333">
        <v>0.11</v>
      </c>
      <c r="K54" s="89">
        <v>0.09</v>
      </c>
      <c r="L54" s="89">
        <v>0.1</v>
      </c>
      <c r="M54" s="89">
        <v>0.09</v>
      </c>
      <c r="N54" s="331">
        <v>0.1</v>
      </c>
      <c r="O54" s="468"/>
      <c r="P54" s="333">
        <v>0.09</v>
      </c>
      <c r="Q54" s="89">
        <v>0.08</v>
      </c>
      <c r="R54" s="89">
        <v>0.09</v>
      </c>
      <c r="S54" s="89">
        <v>7.0000000000000007E-2</v>
      </c>
      <c r="T54" s="331">
        <v>0.08</v>
      </c>
      <c r="U54" s="469"/>
      <c r="V54" s="333">
        <v>0.08</v>
      </c>
      <c r="W54" s="89">
        <v>7.0000000000000007E-2</v>
      </c>
      <c r="X54" s="334">
        <v>7.0000000000000007E-2</v>
      </c>
      <c r="Y54" s="335">
        <v>7.0000000000000007E-2</v>
      </c>
      <c r="Z54" s="332"/>
      <c r="AA54" s="332"/>
      <c r="AB54" s="332"/>
      <c r="AC54" s="332"/>
      <c r="AD54" s="332"/>
      <c r="AE54" s="332"/>
    </row>
    <row r="55" spans="1:31" x14ac:dyDescent="0.2">
      <c r="A55" s="136" t="s">
        <v>207</v>
      </c>
      <c r="B55" s="343" t="s">
        <v>71</v>
      </c>
      <c r="C55" s="472"/>
      <c r="D55" s="344" t="s">
        <v>71</v>
      </c>
      <c r="E55" s="345" t="s">
        <v>71</v>
      </c>
      <c r="F55" s="345" t="s">
        <v>71</v>
      </c>
      <c r="G55" s="345" t="s">
        <v>71</v>
      </c>
      <c r="H55" s="343" t="s">
        <v>71</v>
      </c>
      <c r="I55" s="470"/>
      <c r="J55" s="344" t="s">
        <v>71</v>
      </c>
      <c r="K55" s="345" t="s">
        <v>71</v>
      </c>
      <c r="L55" s="42">
        <v>5277</v>
      </c>
      <c r="M55" s="42">
        <v>4991</v>
      </c>
      <c r="N55" s="39">
        <v>10269</v>
      </c>
      <c r="O55" s="470"/>
      <c r="P55" s="43">
        <v>5095</v>
      </c>
      <c r="Q55" s="42">
        <v>5275</v>
      </c>
      <c r="R55" s="42">
        <v>5372</v>
      </c>
      <c r="S55" s="42">
        <v>5804</v>
      </c>
      <c r="T55" s="39">
        <v>21546</v>
      </c>
      <c r="U55" s="471"/>
      <c r="V55" s="43">
        <v>5124</v>
      </c>
      <c r="W55" s="42">
        <v>5319</v>
      </c>
      <c r="X55" s="40">
        <v>5371</v>
      </c>
      <c r="Y55" s="46">
        <v>15814</v>
      </c>
      <c r="Z55" s="4"/>
      <c r="AA55" s="4"/>
      <c r="AB55" s="4"/>
      <c r="AC55" s="4"/>
      <c r="AD55" s="4"/>
      <c r="AE55" s="4"/>
    </row>
    <row r="56" spans="1:31" x14ac:dyDescent="0.2">
      <c r="A56" s="408" t="s">
        <v>219</v>
      </c>
      <c r="B56" s="348" t="s">
        <v>71</v>
      </c>
      <c r="C56" s="468"/>
      <c r="D56" s="349" t="s">
        <v>71</v>
      </c>
      <c r="E56" s="350" t="s">
        <v>71</v>
      </c>
      <c r="F56" s="350" t="s">
        <v>71</v>
      </c>
      <c r="G56" s="350" t="s">
        <v>71</v>
      </c>
      <c r="H56" s="348" t="s">
        <v>71</v>
      </c>
      <c r="I56" s="468"/>
      <c r="J56" s="349" t="s">
        <v>71</v>
      </c>
      <c r="K56" s="350" t="s">
        <v>71</v>
      </c>
      <c r="L56" s="89">
        <v>0.09</v>
      </c>
      <c r="M56" s="89">
        <v>0.09</v>
      </c>
      <c r="N56" s="336">
        <v>0.09</v>
      </c>
      <c r="O56" s="468"/>
      <c r="P56" s="333">
        <v>0.09</v>
      </c>
      <c r="Q56" s="89">
        <v>0.04</v>
      </c>
      <c r="R56" s="89">
        <v>7.0000000000000007E-2</v>
      </c>
      <c r="S56" s="89">
        <v>0.09</v>
      </c>
      <c r="T56" s="336">
        <v>0.06</v>
      </c>
      <c r="U56" s="469"/>
      <c r="V56" s="333">
        <v>0.08</v>
      </c>
      <c r="W56" s="89">
        <v>0.04</v>
      </c>
      <c r="X56" s="334">
        <v>7.0000000000000007E-2</v>
      </c>
      <c r="Y56" s="338">
        <v>0.06</v>
      </c>
      <c r="Z56" s="332"/>
      <c r="AA56" s="332"/>
      <c r="AB56" s="332"/>
      <c r="AC56" s="332"/>
      <c r="AD56" s="332"/>
      <c r="AE56" s="332"/>
    </row>
    <row r="57" spans="1:31" x14ac:dyDescent="0.2">
      <c r="A57" s="136" t="s">
        <v>208</v>
      </c>
      <c r="B57" s="339">
        <v>15414</v>
      </c>
      <c r="C57" s="472"/>
      <c r="D57" s="43">
        <v>5019</v>
      </c>
      <c r="E57" s="42">
        <v>4887</v>
      </c>
      <c r="F57" s="42">
        <v>4431</v>
      </c>
      <c r="G57" s="42">
        <v>3275</v>
      </c>
      <c r="H57" s="339">
        <v>17612</v>
      </c>
      <c r="I57" s="470"/>
      <c r="J57" s="43">
        <v>3604</v>
      </c>
      <c r="K57" s="42">
        <v>3730</v>
      </c>
      <c r="L57" s="42">
        <v>3698</v>
      </c>
      <c r="M57" s="42">
        <v>4041</v>
      </c>
      <c r="N57" s="39">
        <v>15074</v>
      </c>
      <c r="O57" s="470"/>
      <c r="P57" s="43">
        <v>2287</v>
      </c>
      <c r="Q57" s="42">
        <v>2156</v>
      </c>
      <c r="R57" s="42">
        <v>2538</v>
      </c>
      <c r="S57" s="42">
        <v>2628</v>
      </c>
      <c r="T57" s="39">
        <v>9609</v>
      </c>
      <c r="U57" s="471"/>
      <c r="V57" s="43">
        <v>2170</v>
      </c>
      <c r="W57" s="42">
        <v>6482</v>
      </c>
      <c r="X57" s="40">
        <v>6935</v>
      </c>
      <c r="Y57" s="46">
        <v>15587</v>
      </c>
      <c r="Z57" s="4"/>
      <c r="AA57" s="4"/>
      <c r="AB57" s="4"/>
      <c r="AC57" s="4"/>
      <c r="AD57" s="4"/>
      <c r="AE57" s="4"/>
    </row>
    <row r="58" spans="1:31" x14ac:dyDescent="0.2">
      <c r="A58" s="408" t="s">
        <v>219</v>
      </c>
      <c r="B58" s="331">
        <v>0.1</v>
      </c>
      <c r="C58" s="468"/>
      <c r="D58" s="333">
        <v>0.16</v>
      </c>
      <c r="E58" s="89">
        <v>0.1</v>
      </c>
      <c r="F58" s="89">
        <v>0.14000000000000001</v>
      </c>
      <c r="G58" s="89">
        <v>0.12</v>
      </c>
      <c r="H58" s="331">
        <v>0.13</v>
      </c>
      <c r="I58" s="468"/>
      <c r="J58" s="333">
        <v>0.14000000000000001</v>
      </c>
      <c r="K58" s="89">
        <v>0.08</v>
      </c>
      <c r="L58" s="89">
        <v>0.13</v>
      </c>
      <c r="M58" s="89">
        <v>0.14000000000000001</v>
      </c>
      <c r="N58" s="331">
        <v>0.12</v>
      </c>
      <c r="O58" s="468"/>
      <c r="P58" s="333">
        <v>0.08</v>
      </c>
      <c r="Q58" s="89">
        <v>0.1</v>
      </c>
      <c r="R58" s="89">
        <v>0.13</v>
      </c>
      <c r="S58" s="89">
        <v>0.13</v>
      </c>
      <c r="T58" s="331">
        <v>0.11</v>
      </c>
      <c r="U58" s="469"/>
      <c r="V58" s="333">
        <v>0.11</v>
      </c>
      <c r="W58" s="89">
        <v>0.1</v>
      </c>
      <c r="X58" s="334">
        <v>0.14000000000000001</v>
      </c>
      <c r="Y58" s="335">
        <v>0.12</v>
      </c>
      <c r="Z58" s="332"/>
      <c r="AA58" s="332"/>
      <c r="AB58" s="332"/>
      <c r="AC58" s="332"/>
      <c r="AD58" s="332"/>
      <c r="AE58" s="332"/>
    </row>
    <row r="59" spans="1:31" x14ac:dyDescent="0.2">
      <c r="A59" s="136" t="s">
        <v>232</v>
      </c>
      <c r="B59" s="339">
        <v>9488</v>
      </c>
      <c r="C59" s="472"/>
      <c r="D59" s="43">
        <v>3102</v>
      </c>
      <c r="E59" s="42">
        <v>4042</v>
      </c>
      <c r="F59" s="42">
        <v>4551</v>
      </c>
      <c r="G59" s="42">
        <v>4956</v>
      </c>
      <c r="H59" s="339">
        <v>16650</v>
      </c>
      <c r="I59" s="470"/>
      <c r="J59" s="43">
        <v>2565</v>
      </c>
      <c r="K59" s="42">
        <v>3552</v>
      </c>
      <c r="L59" s="42">
        <v>3391</v>
      </c>
      <c r="M59" s="42">
        <v>3578</v>
      </c>
      <c r="N59" s="39">
        <v>13086</v>
      </c>
      <c r="O59" s="470"/>
      <c r="P59" s="43">
        <v>3509</v>
      </c>
      <c r="Q59" s="42">
        <v>3154</v>
      </c>
      <c r="R59" s="42">
        <v>3366</v>
      </c>
      <c r="S59" s="42">
        <v>2912</v>
      </c>
      <c r="T59" s="39">
        <v>12940</v>
      </c>
      <c r="U59" s="471"/>
      <c r="V59" s="43">
        <v>3546</v>
      </c>
      <c r="W59" s="42">
        <v>3217</v>
      </c>
      <c r="X59" s="40">
        <v>3009</v>
      </c>
      <c r="Y59" s="46">
        <v>9772</v>
      </c>
      <c r="Z59" s="4"/>
      <c r="AA59" s="4"/>
      <c r="AB59" s="4"/>
      <c r="AC59" s="4"/>
      <c r="AD59" s="4"/>
      <c r="AE59" s="4"/>
    </row>
    <row r="60" spans="1:31" x14ac:dyDescent="0.2">
      <c r="A60" s="408" t="s">
        <v>219</v>
      </c>
      <c r="B60" s="473" t="s">
        <v>71</v>
      </c>
      <c r="C60" s="474"/>
      <c r="D60" s="475" t="s">
        <v>71</v>
      </c>
      <c r="E60" s="476" t="s">
        <v>71</v>
      </c>
      <c r="F60" s="476" t="s">
        <v>71</v>
      </c>
      <c r="G60" s="476" t="s">
        <v>71</v>
      </c>
      <c r="H60" s="473" t="s">
        <v>71</v>
      </c>
      <c r="I60" s="468"/>
      <c r="J60" s="475" t="s">
        <v>71</v>
      </c>
      <c r="K60" s="476" t="s">
        <v>71</v>
      </c>
      <c r="L60" s="476" t="s">
        <v>71</v>
      </c>
      <c r="M60" s="476" t="s">
        <v>71</v>
      </c>
      <c r="N60" s="473" t="s">
        <v>71</v>
      </c>
      <c r="O60" s="468"/>
      <c r="P60" s="475" t="s">
        <v>71</v>
      </c>
      <c r="Q60" s="476" t="s">
        <v>71</v>
      </c>
      <c r="R60" s="476" t="s">
        <v>71</v>
      </c>
      <c r="S60" s="476" t="s">
        <v>71</v>
      </c>
      <c r="T60" s="473" t="s">
        <v>71</v>
      </c>
      <c r="U60" s="469"/>
      <c r="V60" s="349" t="s">
        <v>71</v>
      </c>
      <c r="W60" s="350" t="s">
        <v>71</v>
      </c>
      <c r="X60" s="351" t="s">
        <v>71</v>
      </c>
      <c r="Y60" s="477" t="s">
        <v>71</v>
      </c>
      <c r="Z60" s="332"/>
      <c r="AA60" s="332"/>
      <c r="AB60" s="332"/>
      <c r="AC60" s="332"/>
      <c r="AD60" s="332"/>
      <c r="AE60" s="332"/>
    </row>
    <row r="61" spans="1:31" x14ac:dyDescent="0.2">
      <c r="A61" s="119" t="s">
        <v>237</v>
      </c>
      <c r="B61" s="478">
        <v>97500</v>
      </c>
      <c r="C61" s="479"/>
      <c r="D61" s="392">
        <v>30258</v>
      </c>
      <c r="E61" s="445">
        <v>31805</v>
      </c>
      <c r="F61" s="445">
        <v>34454</v>
      </c>
      <c r="G61" s="393">
        <v>35401</v>
      </c>
      <c r="H61" s="478">
        <v>131918</v>
      </c>
      <c r="I61" s="390"/>
      <c r="J61" s="392">
        <v>35405</v>
      </c>
      <c r="K61" s="445">
        <v>36977</v>
      </c>
      <c r="L61" s="445">
        <v>43402</v>
      </c>
      <c r="M61" s="445">
        <v>42616</v>
      </c>
      <c r="N61" s="443">
        <v>158400</v>
      </c>
      <c r="O61" s="390"/>
      <c r="P61" s="392">
        <v>42384</v>
      </c>
      <c r="Q61" s="445">
        <v>41299</v>
      </c>
      <c r="R61" s="445">
        <v>43437</v>
      </c>
      <c r="S61" s="388">
        <v>41885</v>
      </c>
      <c r="T61" s="389">
        <v>169005</v>
      </c>
      <c r="U61" s="391"/>
      <c r="V61" s="386">
        <v>40718</v>
      </c>
      <c r="W61" s="387">
        <v>44502</v>
      </c>
      <c r="X61" s="388">
        <v>44334</v>
      </c>
      <c r="Y61" s="389">
        <v>129554</v>
      </c>
      <c r="Z61" s="4"/>
      <c r="AA61" s="4"/>
      <c r="AB61" s="4"/>
      <c r="AC61" s="4"/>
      <c r="AD61" s="4"/>
      <c r="AE61" s="4"/>
    </row>
    <row r="62" spans="1:3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row>
    <row r="63" spans="1:31" ht="13.5" x14ac:dyDescent="0.2">
      <c r="A63" s="119" t="s">
        <v>346</v>
      </c>
      <c r="B63" s="55"/>
      <c r="C63" s="47"/>
      <c r="D63" s="44"/>
      <c r="E63" s="45"/>
      <c r="F63" s="45"/>
      <c r="G63" s="48"/>
      <c r="H63" s="56"/>
      <c r="I63" s="47"/>
      <c r="J63" s="44"/>
      <c r="K63" s="45"/>
      <c r="L63" s="45"/>
      <c r="M63" s="48"/>
      <c r="N63" s="56"/>
      <c r="O63" s="47"/>
      <c r="P63" s="44"/>
      <c r="Q63" s="45"/>
      <c r="R63" s="45"/>
      <c r="S63" s="48"/>
      <c r="T63" s="56"/>
      <c r="U63" s="342"/>
      <c r="V63" s="44"/>
      <c r="W63" s="45"/>
      <c r="X63" s="48"/>
      <c r="Y63" s="56"/>
      <c r="Z63" s="4"/>
      <c r="AA63" s="4"/>
      <c r="AB63" s="4"/>
      <c r="AC63" s="4"/>
      <c r="AD63" s="4"/>
      <c r="AE63" s="4"/>
    </row>
    <row r="64" spans="1:31" x14ac:dyDescent="0.2">
      <c r="A64" s="136" t="s">
        <v>205</v>
      </c>
      <c r="B64" s="63">
        <v>1348</v>
      </c>
      <c r="C64" s="35"/>
      <c r="D64" s="30">
        <v>329</v>
      </c>
      <c r="E64" s="27">
        <v>321</v>
      </c>
      <c r="F64" s="27">
        <v>149</v>
      </c>
      <c r="G64" s="25">
        <v>153</v>
      </c>
      <c r="H64" s="64">
        <v>952</v>
      </c>
      <c r="I64" s="35"/>
      <c r="J64" s="30">
        <v>152</v>
      </c>
      <c r="K64" s="27">
        <v>148</v>
      </c>
      <c r="L64" s="27">
        <v>148</v>
      </c>
      <c r="M64" s="25">
        <v>151</v>
      </c>
      <c r="N64" s="64">
        <v>599</v>
      </c>
      <c r="O64" s="35"/>
      <c r="P64" s="30">
        <v>154</v>
      </c>
      <c r="Q64" s="27">
        <v>150</v>
      </c>
      <c r="R64" s="27">
        <v>157</v>
      </c>
      <c r="S64" s="25">
        <v>151</v>
      </c>
      <c r="T64" s="64">
        <v>612</v>
      </c>
      <c r="U64" s="442"/>
      <c r="V64" s="30">
        <v>151</v>
      </c>
      <c r="W64" s="27">
        <v>149</v>
      </c>
      <c r="X64" s="25">
        <v>0</v>
      </c>
      <c r="Y64" s="64">
        <v>300</v>
      </c>
      <c r="Z64" s="4"/>
      <c r="AA64" s="4"/>
      <c r="AB64" s="4"/>
      <c r="AC64" s="4"/>
      <c r="AD64" s="4"/>
      <c r="AE64" s="4"/>
    </row>
    <row r="65" spans="1:31" x14ac:dyDescent="0.2">
      <c r="A65" s="409" t="s">
        <v>331</v>
      </c>
      <c r="B65" s="39">
        <v>15922</v>
      </c>
      <c r="C65" s="47"/>
      <c r="D65" s="43">
        <v>6251</v>
      </c>
      <c r="E65" s="42">
        <v>6365</v>
      </c>
      <c r="F65" s="42">
        <v>8473</v>
      </c>
      <c r="G65" s="42">
        <v>9714</v>
      </c>
      <c r="H65" s="39">
        <v>30803</v>
      </c>
      <c r="I65" s="47"/>
      <c r="J65" s="43">
        <v>9488</v>
      </c>
      <c r="K65" s="42">
        <v>9309</v>
      </c>
      <c r="L65" s="42">
        <v>9255</v>
      </c>
      <c r="M65" s="40">
        <v>8387</v>
      </c>
      <c r="N65" s="46">
        <v>36439</v>
      </c>
      <c r="O65" s="47"/>
      <c r="P65" s="43">
        <v>8939</v>
      </c>
      <c r="Q65" s="42">
        <v>8886</v>
      </c>
      <c r="R65" s="42">
        <v>9265</v>
      </c>
      <c r="S65" s="40">
        <v>8091</v>
      </c>
      <c r="T65" s="39">
        <v>35181</v>
      </c>
      <c r="U65" s="342"/>
      <c r="V65" s="43">
        <v>7656</v>
      </c>
      <c r="W65" s="42">
        <v>7488</v>
      </c>
      <c r="X65" s="40">
        <v>6810</v>
      </c>
      <c r="Y65" s="46">
        <v>21954</v>
      </c>
      <c r="Z65" s="4"/>
      <c r="AA65" s="4"/>
      <c r="AB65" s="4"/>
      <c r="AC65" s="4"/>
      <c r="AD65" s="4"/>
      <c r="AE65" s="4"/>
    </row>
    <row r="66" spans="1:31" x14ac:dyDescent="0.2">
      <c r="A66" s="136" t="s">
        <v>207</v>
      </c>
      <c r="B66" s="379" t="s">
        <v>71</v>
      </c>
      <c r="C66" s="47"/>
      <c r="D66" s="344" t="s">
        <v>71</v>
      </c>
      <c r="E66" s="345" t="s">
        <v>71</v>
      </c>
      <c r="F66" s="345" t="s">
        <v>71</v>
      </c>
      <c r="G66" s="346" t="s">
        <v>71</v>
      </c>
      <c r="H66" s="397" t="s">
        <v>71</v>
      </c>
      <c r="I66" s="42"/>
      <c r="J66" s="344" t="s">
        <v>71</v>
      </c>
      <c r="K66" s="345" t="s">
        <v>71</v>
      </c>
      <c r="L66" s="42">
        <v>3549</v>
      </c>
      <c r="M66" s="40">
        <v>3562</v>
      </c>
      <c r="N66" s="46">
        <v>7111</v>
      </c>
      <c r="O66" s="47"/>
      <c r="P66" s="43">
        <v>3574</v>
      </c>
      <c r="Q66" s="42">
        <v>3554</v>
      </c>
      <c r="R66" s="42">
        <v>3587</v>
      </c>
      <c r="S66" s="40">
        <v>3555</v>
      </c>
      <c r="T66" s="46">
        <v>14270</v>
      </c>
      <c r="U66" s="342"/>
      <c r="V66" s="43">
        <v>3556</v>
      </c>
      <c r="W66" s="42">
        <v>3547</v>
      </c>
      <c r="X66" s="40">
        <v>3546</v>
      </c>
      <c r="Y66" s="46">
        <v>10649</v>
      </c>
      <c r="Z66" s="4"/>
      <c r="AA66" s="4"/>
      <c r="AB66" s="4"/>
      <c r="AC66" s="4"/>
      <c r="AD66" s="4"/>
      <c r="AE66" s="4"/>
    </row>
    <row r="67" spans="1:31" x14ac:dyDescent="0.2">
      <c r="A67" s="136" t="s">
        <v>208</v>
      </c>
      <c r="B67" s="50">
        <v>6995</v>
      </c>
      <c r="C67" s="47"/>
      <c r="D67" s="43">
        <v>3201</v>
      </c>
      <c r="E67" s="42">
        <v>2969</v>
      </c>
      <c r="F67" s="42">
        <v>2256</v>
      </c>
      <c r="G67" s="40">
        <v>650</v>
      </c>
      <c r="H67" s="54">
        <v>9077</v>
      </c>
      <c r="I67" s="47"/>
      <c r="J67" s="43">
        <v>574</v>
      </c>
      <c r="K67" s="51">
        <v>562</v>
      </c>
      <c r="L67" s="42">
        <v>556</v>
      </c>
      <c r="M67" s="40">
        <v>562</v>
      </c>
      <c r="N67" s="54">
        <v>2254</v>
      </c>
      <c r="O67" s="47"/>
      <c r="P67" s="43">
        <v>20</v>
      </c>
      <c r="Q67" s="42">
        <v>22</v>
      </c>
      <c r="R67" s="42">
        <v>22</v>
      </c>
      <c r="S67" s="40">
        <v>22</v>
      </c>
      <c r="T67" s="54">
        <v>86</v>
      </c>
      <c r="U67" s="342"/>
      <c r="V67" s="43">
        <v>7</v>
      </c>
      <c r="W67" s="42">
        <v>3729</v>
      </c>
      <c r="X67" s="40">
        <v>3733</v>
      </c>
      <c r="Y67" s="54">
        <v>7469</v>
      </c>
      <c r="Z67" s="4"/>
      <c r="AA67" s="4"/>
      <c r="AB67" s="4"/>
      <c r="AC67" s="4"/>
      <c r="AD67" s="4"/>
      <c r="AE67" s="4"/>
    </row>
    <row r="68" spans="1:31" x14ac:dyDescent="0.2">
      <c r="A68" s="119" t="s">
        <v>238</v>
      </c>
      <c r="B68" s="37">
        <v>24264</v>
      </c>
      <c r="C68" s="35"/>
      <c r="D68" s="28">
        <v>9782</v>
      </c>
      <c r="E68" s="29">
        <v>9655</v>
      </c>
      <c r="F68" s="29">
        <v>10879</v>
      </c>
      <c r="G68" s="33">
        <v>10518</v>
      </c>
      <c r="H68" s="34">
        <v>40834</v>
      </c>
      <c r="I68" s="35"/>
      <c r="J68" s="28">
        <v>10213</v>
      </c>
      <c r="K68" s="29">
        <v>10019</v>
      </c>
      <c r="L68" s="29">
        <v>13508</v>
      </c>
      <c r="M68" s="33">
        <v>12662</v>
      </c>
      <c r="N68" s="34">
        <v>46402</v>
      </c>
      <c r="O68" s="35"/>
      <c r="P68" s="28">
        <v>12687</v>
      </c>
      <c r="Q68" s="29">
        <v>12613</v>
      </c>
      <c r="R68" s="29">
        <v>13030</v>
      </c>
      <c r="S68" s="33">
        <v>11819</v>
      </c>
      <c r="T68" s="34">
        <v>50149</v>
      </c>
      <c r="U68" s="442"/>
      <c r="V68" s="28">
        <f>SUM(V64:V67)</f>
        <v>11370</v>
      </c>
      <c r="W68" s="29">
        <f>SUM(W64:W67)</f>
        <v>14913</v>
      </c>
      <c r="X68" s="33">
        <f>SUM(X64:X67)</f>
        <v>14089</v>
      </c>
      <c r="Y68" s="34">
        <f>SUM(Y64:Y67)</f>
        <v>40372</v>
      </c>
      <c r="Z68" s="4"/>
      <c r="AA68" s="4"/>
      <c r="AB68" s="4"/>
      <c r="AC68" s="4"/>
      <c r="AD68" s="4"/>
      <c r="AE68" s="4"/>
    </row>
    <row r="69" spans="1:31"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row>
    <row r="70" spans="1:31" x14ac:dyDescent="0.2">
      <c r="A70" s="119" t="s">
        <v>239</v>
      </c>
      <c r="B70" s="318"/>
      <c r="C70" s="319"/>
      <c r="D70" s="320"/>
      <c r="E70" s="321"/>
      <c r="F70" s="321"/>
      <c r="G70" s="321"/>
      <c r="H70" s="318"/>
      <c r="I70" s="319"/>
      <c r="J70" s="320"/>
      <c r="K70" s="321"/>
      <c r="L70" s="321"/>
      <c r="M70" s="321"/>
      <c r="N70" s="318"/>
      <c r="O70" s="319"/>
      <c r="P70" s="320"/>
      <c r="Q70" s="321"/>
      <c r="R70" s="321"/>
      <c r="S70" s="321"/>
      <c r="T70" s="318"/>
      <c r="U70" s="324"/>
      <c r="V70" s="320"/>
      <c r="W70" s="321"/>
      <c r="X70" s="322"/>
      <c r="Y70" s="323"/>
      <c r="Z70" s="4"/>
      <c r="AA70" s="4"/>
      <c r="AB70" s="4"/>
      <c r="AC70" s="4"/>
      <c r="AD70" s="4"/>
      <c r="AE70" s="4"/>
    </row>
    <row r="71" spans="1:31" x14ac:dyDescent="0.2">
      <c r="A71" s="136" t="s">
        <v>205</v>
      </c>
      <c r="B71" s="343" t="s">
        <v>71</v>
      </c>
      <c r="C71" s="27"/>
      <c r="D71" s="344" t="s">
        <v>71</v>
      </c>
      <c r="E71" s="345" t="s">
        <v>71</v>
      </c>
      <c r="F71" s="345" t="s">
        <v>71</v>
      </c>
      <c r="G71" s="345" t="s">
        <v>71</v>
      </c>
      <c r="H71" s="343" t="s">
        <v>71</v>
      </c>
      <c r="I71" s="27"/>
      <c r="J71" s="30">
        <v>11209</v>
      </c>
      <c r="K71" s="27">
        <v>8335</v>
      </c>
      <c r="L71" s="27">
        <v>12046</v>
      </c>
      <c r="M71" s="27">
        <v>6845</v>
      </c>
      <c r="N71" s="63">
        <v>38434</v>
      </c>
      <c r="O71" s="27"/>
      <c r="P71" s="30">
        <v>13664</v>
      </c>
      <c r="Q71" s="27">
        <v>10835</v>
      </c>
      <c r="R71" s="27">
        <v>4843</v>
      </c>
      <c r="S71" s="27">
        <v>5934</v>
      </c>
      <c r="T71" s="63">
        <v>35265</v>
      </c>
      <c r="U71" s="30"/>
      <c r="V71" s="30">
        <v>11910</v>
      </c>
      <c r="W71" s="27">
        <v>9322</v>
      </c>
      <c r="X71" s="25">
        <v>4628</v>
      </c>
      <c r="Y71" s="64">
        <v>25860</v>
      </c>
      <c r="Z71" s="4"/>
      <c r="AA71" s="4"/>
      <c r="AB71" s="4"/>
      <c r="AC71" s="4"/>
      <c r="AD71" s="4"/>
      <c r="AE71" s="4"/>
    </row>
    <row r="72" spans="1:31" x14ac:dyDescent="0.2">
      <c r="A72" s="408" t="s">
        <v>219</v>
      </c>
      <c r="B72" s="348" t="s">
        <v>71</v>
      </c>
      <c r="C72" s="468"/>
      <c r="D72" s="349" t="s">
        <v>71</v>
      </c>
      <c r="E72" s="350" t="s">
        <v>71</v>
      </c>
      <c r="F72" s="350" t="s">
        <v>71</v>
      </c>
      <c r="G72" s="350" t="s">
        <v>71</v>
      </c>
      <c r="H72" s="348" t="s">
        <v>71</v>
      </c>
      <c r="I72" s="468"/>
      <c r="J72" s="333">
        <v>0.04</v>
      </c>
      <c r="K72" s="89">
        <v>0.02</v>
      </c>
      <c r="L72" s="89">
        <v>0.04</v>
      </c>
      <c r="M72" s="89">
        <v>0.02</v>
      </c>
      <c r="N72" s="331">
        <v>0.03</v>
      </c>
      <c r="O72" s="468"/>
      <c r="P72" s="333">
        <v>0.04</v>
      </c>
      <c r="Q72" s="89">
        <v>0.03</v>
      </c>
      <c r="R72" s="89">
        <v>0.01</v>
      </c>
      <c r="S72" s="89">
        <v>0.02</v>
      </c>
      <c r="T72" s="331">
        <v>0.02</v>
      </c>
      <c r="U72" s="469"/>
      <c r="V72" s="333">
        <v>0.04</v>
      </c>
      <c r="W72" s="89">
        <v>0.02</v>
      </c>
      <c r="X72" s="334">
        <v>0.01</v>
      </c>
      <c r="Y72" s="335">
        <v>0.02</v>
      </c>
      <c r="Z72" s="332"/>
      <c r="AA72" s="332"/>
      <c r="AB72" s="332"/>
      <c r="AC72" s="332"/>
      <c r="AD72" s="332"/>
      <c r="AE72" s="332"/>
    </row>
    <row r="73" spans="1:31" x14ac:dyDescent="0.2">
      <c r="A73" s="409" t="s">
        <v>331</v>
      </c>
      <c r="B73" s="343" t="s">
        <v>71</v>
      </c>
      <c r="C73" s="42"/>
      <c r="D73" s="344" t="s">
        <v>71</v>
      </c>
      <c r="E73" s="345" t="s">
        <v>71</v>
      </c>
      <c r="F73" s="345" t="s">
        <v>71</v>
      </c>
      <c r="G73" s="345" t="s">
        <v>71</v>
      </c>
      <c r="H73" s="343" t="s">
        <v>71</v>
      </c>
      <c r="I73" s="42"/>
      <c r="J73" s="43">
        <v>4800</v>
      </c>
      <c r="K73" s="42">
        <v>3184</v>
      </c>
      <c r="L73" s="42">
        <v>2894</v>
      </c>
      <c r="M73" s="42">
        <v>3997</v>
      </c>
      <c r="N73" s="39">
        <v>14875</v>
      </c>
      <c r="O73" s="42"/>
      <c r="P73" s="43">
        <v>3257</v>
      </c>
      <c r="Q73" s="42">
        <v>5733</v>
      </c>
      <c r="R73" s="42">
        <v>2279</v>
      </c>
      <c r="S73" s="42">
        <v>4966</v>
      </c>
      <c r="T73" s="39">
        <v>16212</v>
      </c>
      <c r="U73" s="43"/>
      <c r="V73" s="43">
        <v>3725</v>
      </c>
      <c r="W73" s="42">
        <v>3434</v>
      </c>
      <c r="X73" s="40">
        <v>952</v>
      </c>
      <c r="Y73" s="46">
        <v>8111</v>
      </c>
      <c r="Z73" s="4"/>
      <c r="AA73" s="4"/>
      <c r="AB73" s="4"/>
      <c r="AC73" s="4"/>
      <c r="AD73" s="4"/>
      <c r="AE73" s="4"/>
    </row>
    <row r="74" spans="1:31" x14ac:dyDescent="0.2">
      <c r="A74" s="408" t="s">
        <v>219</v>
      </c>
      <c r="B74" s="348" t="s">
        <v>71</v>
      </c>
      <c r="C74" s="468"/>
      <c r="D74" s="349" t="s">
        <v>71</v>
      </c>
      <c r="E74" s="350" t="s">
        <v>71</v>
      </c>
      <c r="F74" s="350" t="s">
        <v>71</v>
      </c>
      <c r="G74" s="350" t="s">
        <v>71</v>
      </c>
      <c r="H74" s="348" t="s">
        <v>71</v>
      </c>
      <c r="I74" s="468"/>
      <c r="J74" s="333">
        <v>0.04</v>
      </c>
      <c r="K74" s="89">
        <v>0.02</v>
      </c>
      <c r="L74" s="89">
        <v>0.02</v>
      </c>
      <c r="M74" s="89">
        <v>0.02</v>
      </c>
      <c r="N74" s="331">
        <v>0.03</v>
      </c>
      <c r="O74" s="468"/>
      <c r="P74" s="333">
        <v>0.02</v>
      </c>
      <c r="Q74" s="89">
        <v>0.03</v>
      </c>
      <c r="R74" s="89">
        <v>0.01</v>
      </c>
      <c r="S74" s="89">
        <v>0.03</v>
      </c>
      <c r="T74" s="331">
        <v>0.02</v>
      </c>
      <c r="U74" s="469"/>
      <c r="V74" s="333">
        <v>0.02</v>
      </c>
      <c r="W74" s="89">
        <v>0.02</v>
      </c>
      <c r="X74" s="334">
        <v>0.01</v>
      </c>
      <c r="Y74" s="335">
        <v>0.01</v>
      </c>
      <c r="Z74" s="332"/>
      <c r="AA74" s="332"/>
      <c r="AB74" s="332"/>
      <c r="AC74" s="332"/>
      <c r="AD74" s="332"/>
      <c r="AE74" s="332"/>
    </row>
    <row r="75" spans="1:31" x14ac:dyDescent="0.2">
      <c r="A75" s="136" t="s">
        <v>207</v>
      </c>
      <c r="B75" s="343" t="s">
        <v>71</v>
      </c>
      <c r="C75" s="42"/>
      <c r="D75" s="344" t="s">
        <v>71</v>
      </c>
      <c r="E75" s="345" t="s">
        <v>71</v>
      </c>
      <c r="F75" s="345" t="s">
        <v>71</v>
      </c>
      <c r="G75" s="345" t="s">
        <v>71</v>
      </c>
      <c r="H75" s="343" t="s">
        <v>71</v>
      </c>
      <c r="I75" s="42"/>
      <c r="J75" s="344" t="s">
        <v>71</v>
      </c>
      <c r="K75" s="345" t="s">
        <v>71</v>
      </c>
      <c r="L75" s="42">
        <v>1013</v>
      </c>
      <c r="M75" s="42">
        <v>2701</v>
      </c>
      <c r="N75" s="39">
        <v>3714</v>
      </c>
      <c r="O75" s="42"/>
      <c r="P75" s="43">
        <v>2490</v>
      </c>
      <c r="Q75" s="42">
        <v>1219</v>
      </c>
      <c r="R75" s="42">
        <v>1183</v>
      </c>
      <c r="S75" s="42">
        <v>1673</v>
      </c>
      <c r="T75" s="39">
        <v>6565</v>
      </c>
      <c r="U75" s="43"/>
      <c r="V75" s="43">
        <v>4727</v>
      </c>
      <c r="W75" s="42">
        <v>2308</v>
      </c>
      <c r="X75" s="40">
        <v>745</v>
      </c>
      <c r="Y75" s="46">
        <v>7780</v>
      </c>
      <c r="Z75" s="4"/>
      <c r="AA75" s="4"/>
      <c r="AB75" s="4"/>
      <c r="AC75" s="4"/>
      <c r="AD75" s="4"/>
      <c r="AE75" s="4"/>
    </row>
    <row r="76" spans="1:31" x14ac:dyDescent="0.2">
      <c r="A76" s="408" t="s">
        <v>219</v>
      </c>
      <c r="B76" s="348" t="s">
        <v>71</v>
      </c>
      <c r="C76" s="468"/>
      <c r="D76" s="349" t="s">
        <v>71</v>
      </c>
      <c r="E76" s="350" t="s">
        <v>71</v>
      </c>
      <c r="F76" s="350" t="s">
        <v>71</v>
      </c>
      <c r="G76" s="350" t="s">
        <v>71</v>
      </c>
      <c r="H76" s="348" t="s">
        <v>71</v>
      </c>
      <c r="I76" s="468"/>
      <c r="J76" s="349" t="s">
        <v>71</v>
      </c>
      <c r="K76" s="350" t="s">
        <v>71</v>
      </c>
      <c r="L76" s="89">
        <v>0.02</v>
      </c>
      <c r="M76" s="89">
        <v>0.05</v>
      </c>
      <c r="N76" s="336">
        <v>0.03</v>
      </c>
      <c r="O76" s="468"/>
      <c r="P76" s="333">
        <v>0.04</v>
      </c>
      <c r="Q76" s="89">
        <v>0.01</v>
      </c>
      <c r="R76" s="89">
        <v>0.01</v>
      </c>
      <c r="S76" s="89">
        <v>0.03</v>
      </c>
      <c r="T76" s="336">
        <v>0.02</v>
      </c>
      <c r="U76" s="469"/>
      <c r="V76" s="333">
        <v>7.0000000000000007E-2</v>
      </c>
      <c r="W76" s="89">
        <v>0.02</v>
      </c>
      <c r="X76" s="334">
        <v>0.01</v>
      </c>
      <c r="Y76" s="338">
        <v>0.03</v>
      </c>
      <c r="Z76" s="332"/>
      <c r="AA76" s="332"/>
      <c r="AB76" s="332"/>
      <c r="AC76" s="332"/>
      <c r="AD76" s="332"/>
      <c r="AE76" s="332"/>
    </row>
    <row r="77" spans="1:31" x14ac:dyDescent="0.2">
      <c r="A77" s="136" t="s">
        <v>208</v>
      </c>
      <c r="B77" s="343" t="s">
        <v>71</v>
      </c>
      <c r="C77" s="42"/>
      <c r="D77" s="344" t="s">
        <v>71</v>
      </c>
      <c r="E77" s="345" t="s">
        <v>71</v>
      </c>
      <c r="F77" s="345" t="s">
        <v>71</v>
      </c>
      <c r="G77" s="345" t="s">
        <v>71</v>
      </c>
      <c r="H77" s="343" t="s">
        <v>71</v>
      </c>
      <c r="I77" s="42"/>
      <c r="J77" s="43">
        <v>2639</v>
      </c>
      <c r="K77" s="42">
        <v>3874</v>
      </c>
      <c r="L77" s="42">
        <v>4134</v>
      </c>
      <c r="M77" s="42">
        <v>2090</v>
      </c>
      <c r="N77" s="39">
        <v>12735</v>
      </c>
      <c r="O77" s="42"/>
      <c r="P77" s="43">
        <v>671</v>
      </c>
      <c r="Q77" s="42">
        <v>308</v>
      </c>
      <c r="R77" s="42">
        <v>252</v>
      </c>
      <c r="S77" s="42">
        <v>449</v>
      </c>
      <c r="T77" s="39">
        <v>1680</v>
      </c>
      <c r="U77" s="43"/>
      <c r="V77" s="43">
        <v>431</v>
      </c>
      <c r="W77" s="42">
        <v>2418</v>
      </c>
      <c r="X77" s="40">
        <v>12228</v>
      </c>
      <c r="Y77" s="46">
        <v>15077</v>
      </c>
      <c r="Z77" s="4"/>
      <c r="AA77" s="4"/>
      <c r="AB77" s="4"/>
      <c r="AC77" s="4"/>
      <c r="AD77" s="4"/>
      <c r="AE77" s="4"/>
    </row>
    <row r="78" spans="1:31" x14ac:dyDescent="0.2">
      <c r="A78" s="408" t="s">
        <v>219</v>
      </c>
      <c r="B78" s="348" t="s">
        <v>71</v>
      </c>
      <c r="C78" s="468"/>
      <c r="D78" s="349" t="s">
        <v>71</v>
      </c>
      <c r="E78" s="350" t="s">
        <v>71</v>
      </c>
      <c r="F78" s="350" t="s">
        <v>71</v>
      </c>
      <c r="G78" s="350" t="s">
        <v>71</v>
      </c>
      <c r="H78" s="348" t="s">
        <v>71</v>
      </c>
      <c r="I78" s="468"/>
      <c r="J78" s="333">
        <v>0.1</v>
      </c>
      <c r="K78" s="89">
        <v>0.09</v>
      </c>
      <c r="L78" s="89">
        <v>0.15</v>
      </c>
      <c r="M78" s="89">
        <v>7.0000000000000007E-2</v>
      </c>
      <c r="N78" s="331">
        <v>0.1</v>
      </c>
      <c r="O78" s="468"/>
      <c r="P78" s="333">
        <v>0.02</v>
      </c>
      <c r="Q78" s="89">
        <v>0.01</v>
      </c>
      <c r="R78" s="89">
        <v>0.01</v>
      </c>
      <c r="S78" s="89">
        <v>0.02</v>
      </c>
      <c r="T78" s="331">
        <v>0.02</v>
      </c>
      <c r="U78" s="469"/>
      <c r="V78" s="333">
        <v>0.02</v>
      </c>
      <c r="W78" s="89">
        <v>0.04</v>
      </c>
      <c r="X78" s="334">
        <v>0.24</v>
      </c>
      <c r="Y78" s="335">
        <v>0.12</v>
      </c>
      <c r="Z78" s="332"/>
      <c r="AA78" s="332"/>
      <c r="AB78" s="332"/>
      <c r="AC78" s="332"/>
      <c r="AD78" s="332"/>
      <c r="AE78" s="332"/>
    </row>
    <row r="79" spans="1:31" x14ac:dyDescent="0.2">
      <c r="A79" s="136" t="s">
        <v>232</v>
      </c>
      <c r="B79" s="343" t="s">
        <v>71</v>
      </c>
      <c r="C79" s="42"/>
      <c r="D79" s="344" t="s">
        <v>71</v>
      </c>
      <c r="E79" s="345" t="s">
        <v>71</v>
      </c>
      <c r="F79" s="345" t="s">
        <v>71</v>
      </c>
      <c r="G79" s="345" t="s">
        <v>71</v>
      </c>
      <c r="H79" s="343" t="s">
        <v>71</v>
      </c>
      <c r="I79" s="42"/>
      <c r="J79" s="43">
        <v>671</v>
      </c>
      <c r="K79" s="42">
        <v>1548</v>
      </c>
      <c r="L79" s="42">
        <v>569</v>
      </c>
      <c r="M79" s="42">
        <v>1608</v>
      </c>
      <c r="N79" s="39">
        <v>4398</v>
      </c>
      <c r="O79" s="42"/>
      <c r="P79" s="43">
        <v>375</v>
      </c>
      <c r="Q79" s="42">
        <v>122</v>
      </c>
      <c r="R79" s="42">
        <v>210</v>
      </c>
      <c r="S79" s="42">
        <v>467</v>
      </c>
      <c r="T79" s="39">
        <v>1208</v>
      </c>
      <c r="U79" s="43"/>
      <c r="V79" s="43">
        <v>233</v>
      </c>
      <c r="W79" s="42">
        <v>259</v>
      </c>
      <c r="X79" s="40">
        <v>614</v>
      </c>
      <c r="Y79" s="46">
        <v>1106</v>
      </c>
      <c r="Z79" s="4"/>
      <c r="AA79" s="4"/>
      <c r="AB79" s="4"/>
      <c r="AC79" s="4"/>
      <c r="AD79" s="4"/>
      <c r="AE79" s="4"/>
    </row>
    <row r="80" spans="1:31" x14ac:dyDescent="0.2">
      <c r="A80" s="408" t="s">
        <v>219</v>
      </c>
      <c r="B80" s="473" t="s">
        <v>71</v>
      </c>
      <c r="C80" s="468"/>
      <c r="D80" s="475" t="s">
        <v>71</v>
      </c>
      <c r="E80" s="476" t="s">
        <v>71</v>
      </c>
      <c r="F80" s="476" t="s">
        <v>71</v>
      </c>
      <c r="G80" s="476" t="s">
        <v>71</v>
      </c>
      <c r="H80" s="473" t="s">
        <v>71</v>
      </c>
      <c r="I80" s="468"/>
      <c r="J80" s="475" t="s">
        <v>71</v>
      </c>
      <c r="K80" s="476" t="s">
        <v>71</v>
      </c>
      <c r="L80" s="476" t="s">
        <v>71</v>
      </c>
      <c r="M80" s="476" t="s">
        <v>71</v>
      </c>
      <c r="N80" s="473" t="s">
        <v>71</v>
      </c>
      <c r="O80" s="468"/>
      <c r="P80" s="475" t="s">
        <v>71</v>
      </c>
      <c r="Q80" s="476" t="s">
        <v>71</v>
      </c>
      <c r="R80" s="476" t="s">
        <v>71</v>
      </c>
      <c r="S80" s="476" t="s">
        <v>71</v>
      </c>
      <c r="T80" s="473" t="s">
        <v>71</v>
      </c>
      <c r="U80" s="469"/>
      <c r="V80" s="475" t="s">
        <v>71</v>
      </c>
      <c r="W80" s="476" t="s">
        <v>71</v>
      </c>
      <c r="X80" s="480" t="s">
        <v>71</v>
      </c>
      <c r="Y80" s="477" t="s">
        <v>71</v>
      </c>
      <c r="Z80" s="332"/>
      <c r="AA80" s="332"/>
      <c r="AB80" s="332"/>
      <c r="AC80" s="332"/>
      <c r="AD80" s="332"/>
      <c r="AE80" s="332"/>
    </row>
    <row r="81" spans="1:31" x14ac:dyDescent="0.2">
      <c r="A81" s="119" t="s">
        <v>240</v>
      </c>
      <c r="B81" s="481" t="s">
        <v>71</v>
      </c>
      <c r="C81" s="444"/>
      <c r="D81" s="482" t="s">
        <v>71</v>
      </c>
      <c r="E81" s="483" t="s">
        <v>71</v>
      </c>
      <c r="F81" s="483" t="s">
        <v>71</v>
      </c>
      <c r="G81" s="483" t="s">
        <v>71</v>
      </c>
      <c r="H81" s="481" t="s">
        <v>71</v>
      </c>
      <c r="I81" s="385"/>
      <c r="J81" s="392">
        <v>19319</v>
      </c>
      <c r="K81" s="445">
        <v>16941</v>
      </c>
      <c r="L81" s="445">
        <v>20656</v>
      </c>
      <c r="M81" s="445">
        <v>17241</v>
      </c>
      <c r="N81" s="443">
        <v>74157</v>
      </c>
      <c r="O81" s="385"/>
      <c r="P81" s="386">
        <v>20457</v>
      </c>
      <c r="Q81" s="387">
        <v>18217</v>
      </c>
      <c r="R81" s="387">
        <v>8767</v>
      </c>
      <c r="S81" s="388">
        <v>13489</v>
      </c>
      <c r="T81" s="463">
        <v>60930</v>
      </c>
      <c r="U81" s="484"/>
      <c r="V81" s="392">
        <v>21026</v>
      </c>
      <c r="W81" s="445">
        <v>17741</v>
      </c>
      <c r="X81" s="393">
        <v>19167</v>
      </c>
      <c r="Y81" s="463">
        <v>57934</v>
      </c>
      <c r="Z81" s="4"/>
      <c r="AA81" s="4"/>
      <c r="AB81" s="4"/>
      <c r="AC81" s="4"/>
      <c r="AD81" s="4"/>
      <c r="AE81" s="4"/>
    </row>
    <row r="82" spans="1:31" x14ac:dyDescent="0.2">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row>
    <row r="83" spans="1:31" x14ac:dyDescent="0.2">
      <c r="A83" s="119" t="s">
        <v>241</v>
      </c>
      <c r="B83" s="318"/>
      <c r="C83" s="319"/>
      <c r="D83" s="320"/>
      <c r="E83" s="321"/>
      <c r="F83" s="321"/>
      <c r="G83" s="321"/>
      <c r="H83" s="318"/>
      <c r="I83" s="319"/>
      <c r="J83" s="320"/>
      <c r="K83" s="321"/>
      <c r="L83" s="321"/>
      <c r="M83" s="321"/>
      <c r="N83" s="318"/>
      <c r="O83" s="319"/>
      <c r="P83" s="320"/>
      <c r="Q83" s="321"/>
      <c r="R83" s="321"/>
      <c r="S83" s="321"/>
      <c r="T83" s="318"/>
      <c r="U83" s="324"/>
      <c r="V83" s="320"/>
      <c r="W83" s="321"/>
      <c r="X83" s="322"/>
      <c r="Y83" s="323"/>
      <c r="Z83" s="4"/>
      <c r="AA83" s="4"/>
      <c r="AB83" s="4"/>
      <c r="AC83" s="4"/>
      <c r="AD83" s="4"/>
      <c r="AE83" s="4"/>
    </row>
    <row r="84" spans="1:31" x14ac:dyDescent="0.2">
      <c r="A84" s="136" t="s">
        <v>205</v>
      </c>
      <c r="B84" s="343" t="s">
        <v>71</v>
      </c>
      <c r="C84" s="27"/>
      <c r="D84" s="344" t="s">
        <v>71</v>
      </c>
      <c r="E84" s="345" t="s">
        <v>71</v>
      </c>
      <c r="F84" s="345" t="s">
        <v>71</v>
      </c>
      <c r="G84" s="345" t="s">
        <v>71</v>
      </c>
      <c r="H84" s="343" t="s">
        <v>71</v>
      </c>
      <c r="I84" s="27"/>
      <c r="J84" s="30">
        <v>3134</v>
      </c>
      <c r="K84" s="27">
        <v>5528</v>
      </c>
      <c r="L84" s="27">
        <v>6429</v>
      </c>
      <c r="M84" s="27">
        <v>5474</v>
      </c>
      <c r="N84" s="63">
        <v>20565</v>
      </c>
      <c r="O84" s="27"/>
      <c r="P84" s="30">
        <v>5573</v>
      </c>
      <c r="Q84" s="27">
        <v>5507</v>
      </c>
      <c r="R84" s="27">
        <v>7186</v>
      </c>
      <c r="S84" s="27">
        <v>6527</v>
      </c>
      <c r="T84" s="63">
        <v>24794</v>
      </c>
      <c r="U84" s="30"/>
      <c r="V84" s="30">
        <v>6782</v>
      </c>
      <c r="W84" s="27">
        <v>5833</v>
      </c>
      <c r="X84" s="25">
        <v>6659</v>
      </c>
      <c r="Y84" s="64">
        <v>19274</v>
      </c>
      <c r="Z84" s="4"/>
      <c r="AA84" s="4"/>
      <c r="AB84" s="4"/>
      <c r="AC84" s="4"/>
      <c r="AD84" s="4"/>
      <c r="AE84" s="4"/>
    </row>
    <row r="85" spans="1:31" x14ac:dyDescent="0.2">
      <c r="A85" s="485" t="s">
        <v>219</v>
      </c>
      <c r="B85" s="348" t="s">
        <v>71</v>
      </c>
      <c r="C85" s="468"/>
      <c r="D85" s="349" t="s">
        <v>71</v>
      </c>
      <c r="E85" s="350" t="s">
        <v>71</v>
      </c>
      <c r="F85" s="350" t="s">
        <v>71</v>
      </c>
      <c r="G85" s="350" t="s">
        <v>71</v>
      </c>
      <c r="H85" s="348" t="s">
        <v>71</v>
      </c>
      <c r="I85" s="89"/>
      <c r="J85" s="333">
        <v>0.01</v>
      </c>
      <c r="K85" s="89">
        <v>0.01</v>
      </c>
      <c r="L85" s="89">
        <v>0.02</v>
      </c>
      <c r="M85" s="89">
        <v>0.02</v>
      </c>
      <c r="N85" s="331">
        <v>0.02</v>
      </c>
      <c r="O85" s="468"/>
      <c r="P85" s="333">
        <v>0.02</v>
      </c>
      <c r="Q85" s="89">
        <v>0.01</v>
      </c>
      <c r="R85" s="89">
        <v>0.02</v>
      </c>
      <c r="S85" s="89">
        <v>0.02</v>
      </c>
      <c r="T85" s="331">
        <v>0.02</v>
      </c>
      <c r="U85" s="469"/>
      <c r="V85" s="333">
        <v>0.02</v>
      </c>
      <c r="W85" s="89">
        <v>0.01</v>
      </c>
      <c r="X85" s="334">
        <v>0.02</v>
      </c>
      <c r="Y85" s="335">
        <v>0.02</v>
      </c>
      <c r="Z85" s="332"/>
      <c r="AA85" s="332"/>
      <c r="AB85" s="332"/>
      <c r="AC85" s="332"/>
      <c r="AD85" s="332"/>
      <c r="AE85" s="332"/>
    </row>
    <row r="86" spans="1:31" x14ac:dyDescent="0.2">
      <c r="A86" s="409" t="s">
        <v>331</v>
      </c>
      <c r="B86" s="343" t="s">
        <v>71</v>
      </c>
      <c r="C86" s="42"/>
      <c r="D86" s="344" t="s">
        <v>71</v>
      </c>
      <c r="E86" s="345" t="s">
        <v>71</v>
      </c>
      <c r="F86" s="345" t="s">
        <v>71</v>
      </c>
      <c r="G86" s="345" t="s">
        <v>71</v>
      </c>
      <c r="H86" s="343" t="s">
        <v>71</v>
      </c>
      <c r="I86" s="42"/>
      <c r="J86" s="43">
        <v>444</v>
      </c>
      <c r="K86" s="42">
        <v>669</v>
      </c>
      <c r="L86" s="42">
        <v>514</v>
      </c>
      <c r="M86" s="42">
        <v>733</v>
      </c>
      <c r="N86" s="39">
        <v>2361</v>
      </c>
      <c r="O86" s="42"/>
      <c r="P86" s="43">
        <v>774</v>
      </c>
      <c r="Q86" s="42">
        <v>1016</v>
      </c>
      <c r="R86" s="42">
        <v>1149</v>
      </c>
      <c r="S86" s="42">
        <v>1152</v>
      </c>
      <c r="T86" s="39">
        <v>4010</v>
      </c>
      <c r="U86" s="43"/>
      <c r="V86" s="43">
        <v>782</v>
      </c>
      <c r="W86" s="42">
        <v>1220</v>
      </c>
      <c r="X86" s="40">
        <v>962</v>
      </c>
      <c r="Y86" s="46">
        <v>2964</v>
      </c>
      <c r="Z86" s="4"/>
      <c r="AA86" s="4"/>
      <c r="AB86" s="4"/>
      <c r="AC86" s="4"/>
      <c r="AD86" s="4"/>
      <c r="AE86" s="4"/>
    </row>
    <row r="87" spans="1:31" x14ac:dyDescent="0.2">
      <c r="A87" s="485" t="s">
        <v>219</v>
      </c>
      <c r="B87" s="348" t="s">
        <v>71</v>
      </c>
      <c r="C87" s="468"/>
      <c r="D87" s="349" t="s">
        <v>71</v>
      </c>
      <c r="E87" s="350" t="s">
        <v>71</v>
      </c>
      <c r="F87" s="350" t="s">
        <v>71</v>
      </c>
      <c r="G87" s="350" t="s">
        <v>71</v>
      </c>
      <c r="H87" s="348" t="s">
        <v>71</v>
      </c>
      <c r="I87" s="89"/>
      <c r="J87" s="333">
        <v>0</v>
      </c>
      <c r="K87" s="89">
        <v>0</v>
      </c>
      <c r="L87" s="89">
        <v>0</v>
      </c>
      <c r="M87" s="89">
        <v>0</v>
      </c>
      <c r="N87" s="331">
        <v>0</v>
      </c>
      <c r="O87" s="468"/>
      <c r="P87" s="333">
        <v>0</v>
      </c>
      <c r="Q87" s="89">
        <v>0.01</v>
      </c>
      <c r="R87" s="89">
        <v>0.01</v>
      </c>
      <c r="S87" s="89">
        <v>0.01</v>
      </c>
      <c r="T87" s="331">
        <v>0.01</v>
      </c>
      <c r="U87" s="469"/>
      <c r="V87" s="333">
        <v>0</v>
      </c>
      <c r="W87" s="89">
        <v>0.01</v>
      </c>
      <c r="X87" s="334">
        <v>0.01</v>
      </c>
      <c r="Y87" s="335">
        <v>0.01</v>
      </c>
      <c r="Z87" s="332"/>
      <c r="AA87" s="332"/>
      <c r="AB87" s="332"/>
      <c r="AC87" s="332"/>
      <c r="AD87" s="332"/>
      <c r="AE87" s="332"/>
    </row>
    <row r="88" spans="1:31" x14ac:dyDescent="0.2">
      <c r="A88" s="136" t="s">
        <v>207</v>
      </c>
      <c r="B88" s="343" t="s">
        <v>71</v>
      </c>
      <c r="C88" s="42"/>
      <c r="D88" s="344" t="s">
        <v>71</v>
      </c>
      <c r="E88" s="345" t="s">
        <v>71</v>
      </c>
      <c r="F88" s="345" t="s">
        <v>71</v>
      </c>
      <c r="G88" s="345" t="s">
        <v>71</v>
      </c>
      <c r="H88" s="343" t="s">
        <v>71</v>
      </c>
      <c r="I88" s="42"/>
      <c r="J88" s="344" t="s">
        <v>71</v>
      </c>
      <c r="K88" s="345" t="s">
        <v>71</v>
      </c>
      <c r="L88" s="42">
        <v>0</v>
      </c>
      <c r="M88" s="42">
        <v>0</v>
      </c>
      <c r="N88" s="39">
        <v>0</v>
      </c>
      <c r="O88" s="42"/>
      <c r="P88" s="43">
        <v>0</v>
      </c>
      <c r="Q88" s="42">
        <v>367</v>
      </c>
      <c r="R88" s="42">
        <v>302</v>
      </c>
      <c r="S88" s="42">
        <v>813</v>
      </c>
      <c r="T88" s="39">
        <v>1482</v>
      </c>
      <c r="U88" s="43"/>
      <c r="V88" s="43">
        <v>900</v>
      </c>
      <c r="W88" s="42">
        <v>576</v>
      </c>
      <c r="X88" s="40">
        <v>1035</v>
      </c>
      <c r="Y88" s="46">
        <v>2511</v>
      </c>
      <c r="Z88" s="4"/>
      <c r="AA88" s="4"/>
      <c r="AB88" s="4"/>
      <c r="AC88" s="4"/>
      <c r="AD88" s="4"/>
      <c r="AE88" s="4"/>
    </row>
    <row r="89" spans="1:31" x14ac:dyDescent="0.2">
      <c r="A89" s="485" t="s">
        <v>219</v>
      </c>
      <c r="B89" s="348" t="s">
        <v>71</v>
      </c>
      <c r="C89" s="468"/>
      <c r="D89" s="349" t="s">
        <v>71</v>
      </c>
      <c r="E89" s="350" t="s">
        <v>71</v>
      </c>
      <c r="F89" s="350" t="s">
        <v>71</v>
      </c>
      <c r="G89" s="350" t="s">
        <v>71</v>
      </c>
      <c r="H89" s="348" t="s">
        <v>71</v>
      </c>
      <c r="I89" s="89"/>
      <c r="J89" s="349" t="s">
        <v>71</v>
      </c>
      <c r="K89" s="350" t="s">
        <v>71</v>
      </c>
      <c r="L89" s="89">
        <v>0</v>
      </c>
      <c r="M89" s="89">
        <v>0</v>
      </c>
      <c r="N89" s="336">
        <v>0</v>
      </c>
      <c r="O89" s="468"/>
      <c r="P89" s="333">
        <v>0</v>
      </c>
      <c r="Q89" s="89">
        <v>0</v>
      </c>
      <c r="R89" s="89">
        <v>0</v>
      </c>
      <c r="S89" s="89">
        <v>0.01</v>
      </c>
      <c r="T89" s="486" t="s">
        <v>242</v>
      </c>
      <c r="U89" s="469"/>
      <c r="V89" s="333">
        <v>0.01</v>
      </c>
      <c r="W89" s="89">
        <v>0</v>
      </c>
      <c r="X89" s="334">
        <v>0.01</v>
      </c>
      <c r="Y89" s="338">
        <v>0.01</v>
      </c>
      <c r="Z89" s="332"/>
      <c r="AA89" s="332"/>
      <c r="AB89" s="332"/>
      <c r="AC89" s="332"/>
      <c r="AD89" s="332"/>
      <c r="AE89" s="332"/>
    </row>
    <row r="90" spans="1:31" x14ac:dyDescent="0.2">
      <c r="A90" s="136" t="s">
        <v>208</v>
      </c>
      <c r="B90" s="343" t="s">
        <v>71</v>
      </c>
      <c r="C90" s="42"/>
      <c r="D90" s="344" t="s">
        <v>71</v>
      </c>
      <c r="E90" s="345" t="s">
        <v>71</v>
      </c>
      <c r="F90" s="345" t="s">
        <v>71</v>
      </c>
      <c r="G90" s="345" t="s">
        <v>71</v>
      </c>
      <c r="H90" s="343" t="s">
        <v>71</v>
      </c>
      <c r="I90" s="42"/>
      <c r="J90" s="43">
        <v>1268</v>
      </c>
      <c r="K90" s="42">
        <v>637</v>
      </c>
      <c r="L90" s="42">
        <v>1063</v>
      </c>
      <c r="M90" s="42">
        <v>953</v>
      </c>
      <c r="N90" s="39">
        <v>3920</v>
      </c>
      <c r="O90" s="42"/>
      <c r="P90" s="43">
        <v>968</v>
      </c>
      <c r="Q90" s="42">
        <v>400</v>
      </c>
      <c r="R90" s="42">
        <v>443</v>
      </c>
      <c r="S90" s="42">
        <v>525</v>
      </c>
      <c r="T90" s="39">
        <v>2336</v>
      </c>
      <c r="U90" s="43"/>
      <c r="V90" s="43">
        <v>566</v>
      </c>
      <c r="W90" s="42">
        <v>1246</v>
      </c>
      <c r="X90" s="40">
        <v>1517</v>
      </c>
      <c r="Y90" s="46">
        <v>3329</v>
      </c>
      <c r="Z90" s="4"/>
      <c r="AA90" s="4"/>
      <c r="AB90" s="4"/>
      <c r="AC90" s="4"/>
      <c r="AD90" s="4"/>
      <c r="AE90" s="4"/>
    </row>
    <row r="91" spans="1:31" x14ac:dyDescent="0.2">
      <c r="A91" s="485" t="s">
        <v>219</v>
      </c>
      <c r="B91" s="348" t="s">
        <v>71</v>
      </c>
      <c r="C91" s="468"/>
      <c r="D91" s="349" t="s">
        <v>71</v>
      </c>
      <c r="E91" s="350" t="s">
        <v>71</v>
      </c>
      <c r="F91" s="350" t="s">
        <v>71</v>
      </c>
      <c r="G91" s="350" t="s">
        <v>71</v>
      </c>
      <c r="H91" s="348" t="s">
        <v>71</v>
      </c>
      <c r="I91" s="89"/>
      <c r="J91" s="333">
        <v>0.05</v>
      </c>
      <c r="K91" s="89">
        <v>0.01</v>
      </c>
      <c r="L91" s="89">
        <v>0.04</v>
      </c>
      <c r="M91" s="89">
        <v>0.03</v>
      </c>
      <c r="N91" s="331">
        <v>0.03</v>
      </c>
      <c r="O91" s="468"/>
      <c r="P91" s="333">
        <v>0.03</v>
      </c>
      <c r="Q91" s="89">
        <v>0.02</v>
      </c>
      <c r="R91" s="89">
        <v>0.02</v>
      </c>
      <c r="S91" s="89">
        <v>0.03</v>
      </c>
      <c r="T91" s="331">
        <v>0.03</v>
      </c>
      <c r="U91" s="469"/>
      <c r="V91" s="333">
        <v>0.03</v>
      </c>
      <c r="W91" s="89">
        <v>0.02</v>
      </c>
      <c r="X91" s="334">
        <v>0.03</v>
      </c>
      <c r="Y91" s="335">
        <v>0.03</v>
      </c>
      <c r="Z91" s="332"/>
      <c r="AA91" s="332"/>
      <c r="AB91" s="332"/>
      <c r="AC91" s="332"/>
      <c r="AD91" s="332"/>
      <c r="AE91" s="332"/>
    </row>
    <row r="92" spans="1:31" x14ac:dyDescent="0.2">
      <c r="A92" s="136" t="s">
        <v>232</v>
      </c>
      <c r="B92" s="343" t="s">
        <v>71</v>
      </c>
      <c r="C92" s="42"/>
      <c r="D92" s="344" t="s">
        <v>71</v>
      </c>
      <c r="E92" s="345" t="s">
        <v>71</v>
      </c>
      <c r="F92" s="345" t="s">
        <v>71</v>
      </c>
      <c r="G92" s="345" t="s">
        <v>71</v>
      </c>
      <c r="H92" s="343" t="s">
        <v>71</v>
      </c>
      <c r="I92" s="42"/>
      <c r="J92" s="43">
        <v>3466</v>
      </c>
      <c r="K92" s="42">
        <v>3964</v>
      </c>
      <c r="L92" s="42">
        <v>1562</v>
      </c>
      <c r="M92" s="42">
        <v>1468</v>
      </c>
      <c r="N92" s="39">
        <v>10462</v>
      </c>
      <c r="O92" s="42"/>
      <c r="P92" s="43">
        <v>1618</v>
      </c>
      <c r="Q92" s="42">
        <v>1890</v>
      </c>
      <c r="R92" s="42">
        <v>2282</v>
      </c>
      <c r="S92" s="42">
        <v>2439</v>
      </c>
      <c r="T92" s="39">
        <v>8225</v>
      </c>
      <c r="U92" s="43"/>
      <c r="V92" s="43">
        <v>2203</v>
      </c>
      <c r="W92" s="42">
        <v>1813</v>
      </c>
      <c r="X92" s="40">
        <v>2543</v>
      </c>
      <c r="Y92" s="46">
        <v>6559</v>
      </c>
      <c r="Z92" s="4"/>
      <c r="AA92" s="4"/>
      <c r="AB92" s="4"/>
      <c r="AC92" s="4"/>
      <c r="AD92" s="4"/>
      <c r="AE92" s="4"/>
    </row>
    <row r="93" spans="1:31" x14ac:dyDescent="0.2">
      <c r="A93" s="485" t="s">
        <v>219</v>
      </c>
      <c r="B93" s="348" t="s">
        <v>71</v>
      </c>
      <c r="C93" s="468"/>
      <c r="D93" s="349" t="s">
        <v>71</v>
      </c>
      <c r="E93" s="350" t="s">
        <v>71</v>
      </c>
      <c r="F93" s="350" t="s">
        <v>71</v>
      </c>
      <c r="G93" s="350" t="s">
        <v>71</v>
      </c>
      <c r="H93" s="348" t="s">
        <v>71</v>
      </c>
      <c r="I93" s="487"/>
      <c r="J93" s="475" t="s">
        <v>71</v>
      </c>
      <c r="K93" s="476" t="s">
        <v>71</v>
      </c>
      <c r="L93" s="476" t="s">
        <v>71</v>
      </c>
      <c r="M93" s="476" t="s">
        <v>71</v>
      </c>
      <c r="N93" s="473" t="s">
        <v>71</v>
      </c>
      <c r="O93" s="468"/>
      <c r="P93" s="475" t="s">
        <v>71</v>
      </c>
      <c r="Q93" s="476" t="s">
        <v>71</v>
      </c>
      <c r="R93" s="476" t="s">
        <v>71</v>
      </c>
      <c r="S93" s="476" t="s">
        <v>71</v>
      </c>
      <c r="T93" s="473" t="s">
        <v>71</v>
      </c>
      <c r="U93" s="469"/>
      <c r="V93" s="475" t="s">
        <v>71</v>
      </c>
      <c r="W93" s="476" t="s">
        <v>71</v>
      </c>
      <c r="X93" s="480" t="s">
        <v>71</v>
      </c>
      <c r="Y93" s="477" t="s">
        <v>71</v>
      </c>
      <c r="Z93" s="332"/>
      <c r="AA93" s="332"/>
      <c r="AB93" s="332"/>
      <c r="AC93" s="332"/>
      <c r="AD93" s="332"/>
      <c r="AE93" s="332"/>
    </row>
    <row r="94" spans="1:31" x14ac:dyDescent="0.2">
      <c r="A94" s="119" t="s">
        <v>243</v>
      </c>
      <c r="B94" s="488" t="s">
        <v>71</v>
      </c>
      <c r="C94" s="444"/>
      <c r="D94" s="399" t="s">
        <v>71</v>
      </c>
      <c r="E94" s="400" t="s">
        <v>71</v>
      </c>
      <c r="F94" s="400" t="s">
        <v>71</v>
      </c>
      <c r="G94" s="401" t="s">
        <v>71</v>
      </c>
      <c r="H94" s="489" t="s">
        <v>71</v>
      </c>
      <c r="I94" s="385"/>
      <c r="J94" s="392">
        <v>8312</v>
      </c>
      <c r="K94" s="445">
        <v>10798</v>
      </c>
      <c r="L94" s="445">
        <v>9568</v>
      </c>
      <c r="M94" s="445">
        <v>8629</v>
      </c>
      <c r="N94" s="443">
        <v>37307</v>
      </c>
      <c r="O94" s="385"/>
      <c r="P94" s="392">
        <v>8934</v>
      </c>
      <c r="Q94" s="445">
        <v>9180</v>
      </c>
      <c r="R94" s="445">
        <v>11362</v>
      </c>
      <c r="S94" s="393">
        <v>11456</v>
      </c>
      <c r="T94" s="463">
        <v>40847</v>
      </c>
      <c r="U94" s="484"/>
      <c r="V94" s="392">
        <v>11233</v>
      </c>
      <c r="W94" s="445">
        <v>10688</v>
      </c>
      <c r="X94" s="393">
        <v>12716</v>
      </c>
      <c r="Y94" s="463">
        <v>34637</v>
      </c>
      <c r="Z94" s="4"/>
      <c r="AA94" s="4"/>
      <c r="AB94" s="4"/>
      <c r="AC94" s="4"/>
      <c r="AD94" s="4"/>
      <c r="AE94" s="4"/>
    </row>
    <row r="95" spans="1:31" ht="12"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row>
    <row r="96" spans="1:31" ht="24.75" customHeight="1" x14ac:dyDescent="0.2">
      <c r="A96" s="745" t="s">
        <v>377</v>
      </c>
      <c r="B96" s="745"/>
      <c r="C96" s="745"/>
      <c r="D96" s="745"/>
      <c r="E96" s="745"/>
      <c r="F96" s="745"/>
      <c r="G96" s="745"/>
      <c r="H96" s="745"/>
      <c r="I96" s="745"/>
      <c r="J96" s="745"/>
      <c r="K96" s="745"/>
      <c r="L96" s="745"/>
      <c r="M96" s="745"/>
      <c r="N96" s="745"/>
      <c r="O96" s="745"/>
      <c r="P96" s="745"/>
      <c r="Q96" s="745"/>
      <c r="R96" s="745"/>
      <c r="S96" s="745"/>
      <c r="T96" s="745"/>
      <c r="U96" s="745"/>
      <c r="V96" s="745"/>
      <c r="W96" s="745"/>
      <c r="X96" s="745"/>
      <c r="Y96" s="745"/>
      <c r="Z96" s="4"/>
      <c r="AA96" s="4"/>
      <c r="AB96" s="4"/>
      <c r="AC96" s="4"/>
      <c r="AD96" s="4"/>
      <c r="AE96" s="4"/>
    </row>
    <row r="97" spans="1:31" ht="1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row>
    <row r="98" spans="1:31" ht="1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row>
    <row r="99" spans="1:31" ht="1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row>
    <row r="100" spans="1:31" ht="1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row>
    <row r="101" spans="1:31" ht="1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row>
    <row r="102" spans="1:31" ht="1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row>
    <row r="103" spans="1:31" ht="1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row>
    <row r="104" spans="1:31" ht="1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row>
    <row r="105" spans="1:31" ht="1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row>
    <row r="106" spans="1:31" ht="1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row>
    <row r="107" spans="1:31" ht="1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row>
    <row r="108" spans="1:31" ht="1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row>
    <row r="109" spans="1:31" ht="1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row>
    <row r="110" spans="1:31" ht="1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row>
    <row r="111" spans="1:31" ht="1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row>
    <row r="112" spans="1:31" ht="1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row>
    <row r="113" spans="1:31" ht="1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row>
    <row r="114" spans="1:31" ht="1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row>
    <row r="115" spans="1:31" ht="1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row>
    <row r="116" spans="1:31" ht="1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row>
    <row r="117" spans="1:31" ht="1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row>
    <row r="118" spans="1:31" ht="1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row>
    <row r="119" spans="1:31" ht="1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row>
    <row r="120" spans="1:31" ht="1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row>
  </sheetData>
  <mergeCells count="4">
    <mergeCell ref="A1:A3"/>
    <mergeCell ref="A4:A5"/>
    <mergeCell ref="A32:Y33"/>
    <mergeCell ref="A96:Y96"/>
  </mergeCells>
  <pageMargins left="0.7" right="0.7" top="0.75" bottom="0.75" header="0.3" footer="0.3"/>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83"/>
  <sheetViews>
    <sheetView workbookViewId="0">
      <selection activeCell="B4" sqref="B4"/>
    </sheetView>
  </sheetViews>
  <sheetFormatPr defaultColWidth="21.5" defaultRowHeight="12" x14ac:dyDescent="0.2"/>
  <cols>
    <col min="1" max="1" width="57.6640625" style="2" bestFit="1" customWidth="1"/>
    <col min="2" max="2" width="13.83203125" style="2" customWidth="1"/>
    <col min="3" max="3" width="0.83203125" style="2" customWidth="1"/>
    <col min="4" max="8" width="13.83203125" style="2" customWidth="1"/>
    <col min="9" max="9" width="0.83203125" style="2" customWidth="1"/>
    <col min="10" max="14" width="13.83203125" style="2" customWidth="1"/>
    <col min="15" max="15" width="0.83203125" style="2" customWidth="1"/>
    <col min="16" max="20" width="13.83203125" style="2" customWidth="1"/>
    <col min="21" max="21" width="0.83203125" style="2" customWidth="1"/>
    <col min="22" max="25" width="13.83203125" style="2" customWidth="1"/>
    <col min="26" max="16384" width="21.5" style="2"/>
  </cols>
  <sheetData>
    <row r="1" spans="1:34" ht="15" customHeight="1" x14ac:dyDescent="0.2">
      <c r="A1" s="729"/>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15" customHeight="1" x14ac:dyDescent="0.2">
      <c r="A2" s="730"/>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15" customHeight="1" x14ac:dyDescent="0.2">
      <c r="A3" s="730"/>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5" customHeight="1" x14ac:dyDescent="0.2">
      <c r="A4" s="731" t="s">
        <v>384</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ht="15" customHeight="1" x14ac:dyDescent="0.2">
      <c r="A5" s="730"/>
      <c r="B5" s="491"/>
      <c r="C5" s="1"/>
      <c r="D5" s="491"/>
      <c r="E5" s="491"/>
      <c r="F5" s="491"/>
      <c r="G5" s="491"/>
      <c r="H5" s="491"/>
      <c r="I5" s="1"/>
      <c r="J5" s="491"/>
      <c r="K5" s="491"/>
      <c r="L5" s="491"/>
      <c r="M5" s="1"/>
      <c r="N5" s="1"/>
      <c r="O5" s="1"/>
      <c r="P5" s="1"/>
      <c r="Q5" s="1"/>
      <c r="R5" s="1"/>
      <c r="S5" s="1"/>
      <c r="T5" s="4"/>
      <c r="U5" s="1"/>
      <c r="V5" s="1"/>
      <c r="W5" s="1"/>
      <c r="X5" s="1"/>
      <c r="Y5" s="1"/>
      <c r="Z5" s="1"/>
      <c r="AA5" s="1"/>
      <c r="AB5" s="1"/>
      <c r="AC5" s="1"/>
      <c r="AD5" s="1"/>
      <c r="AE5" s="1"/>
      <c r="AF5" s="1"/>
      <c r="AG5" s="1"/>
      <c r="AH5" s="1"/>
    </row>
    <row r="6" spans="1:34" ht="15" customHeight="1" x14ac:dyDescent="0.2">
      <c r="A6" s="4"/>
      <c r="B6" s="317" t="s">
        <v>11</v>
      </c>
      <c r="C6" s="316"/>
      <c r="D6" s="18" t="s">
        <v>12</v>
      </c>
      <c r="E6" s="19" t="s">
        <v>13</v>
      </c>
      <c r="F6" s="19" t="s">
        <v>14</v>
      </c>
      <c r="G6" s="22" t="s">
        <v>15</v>
      </c>
      <c r="H6" s="317" t="s">
        <v>16</v>
      </c>
      <c r="I6" s="316"/>
      <c r="J6" s="18" t="s">
        <v>17</v>
      </c>
      <c r="K6" s="19" t="s">
        <v>18</v>
      </c>
      <c r="L6" s="19" t="s">
        <v>19</v>
      </c>
      <c r="M6" s="10" t="s">
        <v>20</v>
      </c>
      <c r="N6" s="5" t="s">
        <v>21</v>
      </c>
      <c r="O6" s="4"/>
      <c r="P6" s="9" t="s">
        <v>22</v>
      </c>
      <c r="Q6" s="10" t="s">
        <v>23</v>
      </c>
      <c r="R6" s="10" t="s">
        <v>24</v>
      </c>
      <c r="S6" s="12" t="s">
        <v>25</v>
      </c>
      <c r="T6" s="13" t="s">
        <v>26</v>
      </c>
      <c r="U6" s="316"/>
      <c r="V6" s="9" t="s">
        <v>27</v>
      </c>
      <c r="W6" s="10" t="s">
        <v>28</v>
      </c>
      <c r="X6" s="12" t="s">
        <v>29</v>
      </c>
      <c r="Y6" s="13" t="s">
        <v>30</v>
      </c>
      <c r="Z6" s="1"/>
      <c r="AA6" s="1"/>
      <c r="AB6" s="1"/>
      <c r="AC6" s="1"/>
      <c r="AD6" s="1"/>
      <c r="AE6" s="1"/>
      <c r="AF6" s="1"/>
      <c r="AG6" s="1"/>
      <c r="AH6" s="1"/>
    </row>
    <row r="7" spans="1:34" ht="15" customHeight="1" x14ac:dyDescent="0.2">
      <c r="A7" s="4"/>
      <c r="B7" s="317" t="s">
        <v>32</v>
      </c>
      <c r="C7" s="316"/>
      <c r="D7" s="18" t="s">
        <v>33</v>
      </c>
      <c r="E7" s="19" t="s">
        <v>34</v>
      </c>
      <c r="F7" s="19" t="s">
        <v>35</v>
      </c>
      <c r="G7" s="22" t="s">
        <v>36</v>
      </c>
      <c r="H7" s="317" t="s">
        <v>32</v>
      </c>
      <c r="I7" s="316"/>
      <c r="J7" s="18" t="s">
        <v>37</v>
      </c>
      <c r="K7" s="19" t="s">
        <v>38</v>
      </c>
      <c r="L7" s="19" t="s">
        <v>39</v>
      </c>
      <c r="M7" s="19" t="s">
        <v>40</v>
      </c>
      <c r="N7" s="317" t="s">
        <v>32</v>
      </c>
      <c r="O7" s="4"/>
      <c r="P7" s="18" t="s">
        <v>41</v>
      </c>
      <c r="Q7" s="19" t="s">
        <v>42</v>
      </c>
      <c r="R7" s="19" t="s">
        <v>43</v>
      </c>
      <c r="S7" s="22" t="s">
        <v>44</v>
      </c>
      <c r="T7" s="21" t="s">
        <v>32</v>
      </c>
      <c r="U7" s="316"/>
      <c r="V7" s="18" t="s">
        <v>45</v>
      </c>
      <c r="W7" s="19" t="s">
        <v>46</v>
      </c>
      <c r="X7" s="22" t="s">
        <v>47</v>
      </c>
      <c r="Y7" s="21" t="s">
        <v>48</v>
      </c>
      <c r="Z7" s="1"/>
      <c r="AA7" s="1"/>
      <c r="AB7" s="1"/>
      <c r="AC7" s="1"/>
      <c r="AD7" s="1"/>
      <c r="AE7" s="1"/>
      <c r="AF7" s="1"/>
      <c r="AG7" s="1"/>
      <c r="AH7" s="1"/>
    </row>
    <row r="8" spans="1:34" ht="20.100000000000001" customHeight="1" x14ac:dyDescent="0.2">
      <c r="A8" s="200" t="s">
        <v>244</v>
      </c>
      <c r="B8" s="492"/>
      <c r="C8" s="4"/>
      <c r="D8" s="493"/>
      <c r="E8" s="494"/>
      <c r="F8" s="494"/>
      <c r="G8" s="494"/>
      <c r="H8" s="495"/>
      <c r="I8" s="496"/>
      <c r="J8" s="493"/>
      <c r="K8" s="494"/>
      <c r="L8" s="494"/>
      <c r="M8" s="494"/>
      <c r="N8" s="495"/>
      <c r="O8" s="496"/>
      <c r="P8" s="493"/>
      <c r="Q8" s="494"/>
      <c r="R8" s="494"/>
      <c r="S8" s="497"/>
      <c r="T8" s="498"/>
      <c r="U8" s="499"/>
      <c r="V8" s="493"/>
      <c r="W8" s="494"/>
      <c r="X8" s="497"/>
      <c r="Y8" s="498"/>
      <c r="Z8" s="1"/>
      <c r="AA8" s="1"/>
      <c r="AB8" s="1"/>
      <c r="AC8" s="1"/>
      <c r="AD8" s="1"/>
      <c r="AE8" s="1"/>
      <c r="AF8" s="1"/>
      <c r="AG8" s="1"/>
      <c r="AH8" s="1"/>
    </row>
    <row r="9" spans="1:34" ht="12" customHeight="1" x14ac:dyDescent="0.2">
      <c r="A9" s="136" t="s">
        <v>245</v>
      </c>
      <c r="B9" s="139">
        <v>718072</v>
      </c>
      <c r="C9" s="326"/>
      <c r="D9" s="344" t="s">
        <v>71</v>
      </c>
      <c r="E9" s="345" t="s">
        <v>71</v>
      </c>
      <c r="F9" s="345" t="s">
        <v>71</v>
      </c>
      <c r="G9" s="345" t="s">
        <v>71</v>
      </c>
      <c r="H9" s="325">
        <v>781335</v>
      </c>
      <c r="I9" s="326"/>
      <c r="J9" s="344" t="s">
        <v>71</v>
      </c>
      <c r="K9" s="345" t="s">
        <v>71</v>
      </c>
      <c r="L9" s="345" t="s">
        <v>71</v>
      </c>
      <c r="M9" s="345" t="s">
        <v>71</v>
      </c>
      <c r="N9" s="139">
        <v>901061</v>
      </c>
      <c r="O9" s="328"/>
      <c r="P9" s="344" t="s">
        <v>71</v>
      </c>
      <c r="Q9" s="345" t="s">
        <v>71</v>
      </c>
      <c r="R9" s="345" t="s">
        <v>71</v>
      </c>
      <c r="S9" s="346" t="s">
        <v>71</v>
      </c>
      <c r="T9" s="139">
        <v>1078544</v>
      </c>
      <c r="U9" s="329"/>
      <c r="V9" s="344" t="s">
        <v>71</v>
      </c>
      <c r="W9" s="345" t="s">
        <v>71</v>
      </c>
      <c r="X9" s="346" t="s">
        <v>71</v>
      </c>
      <c r="Y9" s="397" t="s">
        <v>71</v>
      </c>
      <c r="Z9" s="1"/>
      <c r="AA9" s="1"/>
      <c r="AB9" s="1"/>
      <c r="AC9" s="1"/>
      <c r="AD9" s="1"/>
      <c r="AE9" s="1"/>
      <c r="AF9" s="1"/>
      <c r="AG9" s="1"/>
      <c r="AH9" s="1"/>
    </row>
    <row r="10" spans="1:34" ht="12" customHeight="1" x14ac:dyDescent="0.2">
      <c r="A10" s="136" t="s">
        <v>246</v>
      </c>
      <c r="B10" s="139">
        <v>54129</v>
      </c>
      <c r="C10" s="326"/>
      <c r="D10" s="344" t="s">
        <v>71</v>
      </c>
      <c r="E10" s="345" t="s">
        <v>71</v>
      </c>
      <c r="F10" s="345" t="s">
        <v>71</v>
      </c>
      <c r="G10" s="345" t="s">
        <v>71</v>
      </c>
      <c r="H10" s="139">
        <v>125356</v>
      </c>
      <c r="I10" s="326"/>
      <c r="J10" s="344" t="s">
        <v>71</v>
      </c>
      <c r="K10" s="345" t="s">
        <v>71</v>
      </c>
      <c r="L10" s="345" t="s">
        <v>71</v>
      </c>
      <c r="M10" s="345" t="s">
        <v>71</v>
      </c>
      <c r="N10" s="139">
        <v>256069</v>
      </c>
      <c r="O10" s="328"/>
      <c r="P10" s="344" t="s">
        <v>71</v>
      </c>
      <c r="Q10" s="345" t="s">
        <v>71</v>
      </c>
      <c r="R10" s="345" t="s">
        <v>71</v>
      </c>
      <c r="S10" s="346" t="s">
        <v>71</v>
      </c>
      <c r="T10" s="139">
        <v>340881</v>
      </c>
      <c r="U10" s="329"/>
      <c r="V10" s="344" t="s">
        <v>71</v>
      </c>
      <c r="W10" s="345" t="s">
        <v>71</v>
      </c>
      <c r="X10" s="346" t="s">
        <v>71</v>
      </c>
      <c r="Y10" s="397" t="s">
        <v>71</v>
      </c>
      <c r="Z10" s="1"/>
      <c r="AA10" s="1"/>
      <c r="AB10" s="1"/>
      <c r="AC10" s="1"/>
      <c r="AD10" s="1"/>
      <c r="AE10" s="1"/>
      <c r="AF10" s="1"/>
      <c r="AG10" s="1"/>
      <c r="AH10" s="1"/>
    </row>
    <row r="11" spans="1:34" ht="12" customHeight="1" x14ac:dyDescent="0.2">
      <c r="A11" s="136" t="s">
        <v>247</v>
      </c>
      <c r="B11" s="139">
        <v>722005</v>
      </c>
      <c r="C11" s="326"/>
      <c r="D11" s="344" t="s">
        <v>71</v>
      </c>
      <c r="E11" s="345" t="s">
        <v>71</v>
      </c>
      <c r="F11" s="345" t="s">
        <v>71</v>
      </c>
      <c r="G11" s="345" t="s">
        <v>71</v>
      </c>
      <c r="H11" s="139">
        <v>881353</v>
      </c>
      <c r="I11" s="326"/>
      <c r="J11" s="344" t="s">
        <v>71</v>
      </c>
      <c r="K11" s="345" t="s">
        <v>71</v>
      </c>
      <c r="L11" s="345" t="s">
        <v>71</v>
      </c>
      <c r="M11" s="345" t="s">
        <v>71</v>
      </c>
      <c r="N11" s="139">
        <v>978275</v>
      </c>
      <c r="O11" s="328"/>
      <c r="P11" s="344" t="s">
        <v>71</v>
      </c>
      <c r="Q11" s="345" t="s">
        <v>71</v>
      </c>
      <c r="R11" s="345" t="s">
        <v>71</v>
      </c>
      <c r="S11" s="346" t="s">
        <v>71</v>
      </c>
      <c r="T11" s="139">
        <v>1173116</v>
      </c>
      <c r="U11" s="329"/>
      <c r="V11" s="344" t="s">
        <v>71</v>
      </c>
      <c r="W11" s="345" t="s">
        <v>71</v>
      </c>
      <c r="X11" s="346" t="s">
        <v>71</v>
      </c>
      <c r="Y11" s="397" t="s">
        <v>71</v>
      </c>
      <c r="Z11" s="1"/>
      <c r="AA11" s="1"/>
      <c r="AB11" s="1"/>
      <c r="AC11" s="1"/>
      <c r="AD11" s="1"/>
      <c r="AE11" s="1"/>
      <c r="AF11" s="1"/>
      <c r="AG11" s="1"/>
      <c r="AH11" s="1"/>
    </row>
    <row r="12" spans="1:34" ht="6" customHeight="1" x14ac:dyDescent="0.2">
      <c r="A12" s="328"/>
      <c r="B12" s="500"/>
      <c r="C12" s="326"/>
      <c r="D12" s="329"/>
      <c r="E12" s="328"/>
      <c r="F12" s="328"/>
      <c r="G12" s="328"/>
      <c r="H12" s="500"/>
      <c r="I12" s="326"/>
      <c r="J12" s="329"/>
      <c r="K12" s="328"/>
      <c r="L12" s="328"/>
      <c r="M12" s="328"/>
      <c r="N12" s="500"/>
      <c r="O12" s="328"/>
      <c r="P12" s="329"/>
      <c r="Q12" s="328"/>
      <c r="R12" s="328"/>
      <c r="S12" s="501"/>
      <c r="T12" s="502"/>
      <c r="U12" s="329"/>
      <c r="V12" s="329"/>
      <c r="W12" s="328"/>
      <c r="X12" s="501"/>
      <c r="Y12" s="502"/>
      <c r="Z12" s="1"/>
      <c r="AA12" s="1"/>
      <c r="AB12" s="1"/>
      <c r="AC12" s="1"/>
      <c r="AD12" s="1"/>
      <c r="AE12" s="1"/>
      <c r="AF12" s="1"/>
      <c r="AG12" s="1"/>
      <c r="AH12" s="1"/>
    </row>
    <row r="13" spans="1:34" ht="12" customHeight="1" x14ac:dyDescent="0.2">
      <c r="A13" s="136" t="s">
        <v>248</v>
      </c>
      <c r="B13" s="139">
        <v>1423110</v>
      </c>
      <c r="C13" s="326"/>
      <c r="D13" s="344" t="s">
        <v>71</v>
      </c>
      <c r="E13" s="345" t="s">
        <v>71</v>
      </c>
      <c r="F13" s="345" t="s">
        <v>71</v>
      </c>
      <c r="G13" s="345" t="s">
        <v>71</v>
      </c>
      <c r="H13" s="139">
        <v>1724676</v>
      </c>
      <c r="I13" s="326"/>
      <c r="J13" s="344" t="s">
        <v>71</v>
      </c>
      <c r="K13" s="345" t="s">
        <v>71</v>
      </c>
      <c r="L13" s="345" t="s">
        <v>71</v>
      </c>
      <c r="M13" s="345" t="s">
        <v>71</v>
      </c>
      <c r="N13" s="139">
        <v>2076564</v>
      </c>
      <c r="O13" s="328"/>
      <c r="P13" s="344" t="s">
        <v>71</v>
      </c>
      <c r="Q13" s="345" t="s">
        <v>71</v>
      </c>
      <c r="R13" s="345" t="s">
        <v>71</v>
      </c>
      <c r="S13" s="346" t="s">
        <v>71</v>
      </c>
      <c r="T13" s="141">
        <v>2537201</v>
      </c>
      <c r="U13" s="329"/>
      <c r="V13" s="344" t="s">
        <v>71</v>
      </c>
      <c r="W13" s="345" t="s">
        <v>71</v>
      </c>
      <c r="X13" s="346" t="s">
        <v>71</v>
      </c>
      <c r="Y13" s="397" t="s">
        <v>71</v>
      </c>
      <c r="Z13" s="1"/>
      <c r="AA13" s="1"/>
      <c r="AB13" s="1"/>
      <c r="AC13" s="1"/>
      <c r="AD13" s="1"/>
      <c r="AE13" s="1"/>
      <c r="AF13" s="1"/>
      <c r="AG13" s="1"/>
      <c r="AH13" s="1"/>
    </row>
    <row r="14" spans="1:34" ht="12" customHeight="1" x14ac:dyDescent="0.2">
      <c r="A14" s="136" t="s">
        <v>249</v>
      </c>
      <c r="B14" s="139">
        <v>71096</v>
      </c>
      <c r="C14" s="326"/>
      <c r="D14" s="344" t="s">
        <v>71</v>
      </c>
      <c r="E14" s="345" t="s">
        <v>71</v>
      </c>
      <c r="F14" s="345" t="s">
        <v>71</v>
      </c>
      <c r="G14" s="345" t="s">
        <v>71</v>
      </c>
      <c r="H14" s="139">
        <v>63368</v>
      </c>
      <c r="I14" s="326"/>
      <c r="J14" s="344" t="s">
        <v>71</v>
      </c>
      <c r="K14" s="345" t="s">
        <v>71</v>
      </c>
      <c r="L14" s="345" t="s">
        <v>71</v>
      </c>
      <c r="M14" s="345" t="s">
        <v>71</v>
      </c>
      <c r="N14" s="139">
        <v>58841</v>
      </c>
      <c r="O14" s="328"/>
      <c r="P14" s="344" t="s">
        <v>71</v>
      </c>
      <c r="Q14" s="345" t="s">
        <v>71</v>
      </c>
      <c r="R14" s="345" t="s">
        <v>71</v>
      </c>
      <c r="S14" s="346" t="s">
        <v>71</v>
      </c>
      <c r="T14" s="141">
        <v>55340</v>
      </c>
      <c r="U14" s="329"/>
      <c r="V14" s="344" t="s">
        <v>71</v>
      </c>
      <c r="W14" s="345" t="s">
        <v>71</v>
      </c>
      <c r="X14" s="346" t="s">
        <v>71</v>
      </c>
      <c r="Y14" s="397" t="s">
        <v>71</v>
      </c>
      <c r="Z14" s="1"/>
      <c r="AA14" s="1"/>
      <c r="AB14" s="1"/>
      <c r="AC14" s="1"/>
      <c r="AD14" s="1"/>
      <c r="AE14" s="1"/>
      <c r="AF14" s="1"/>
      <c r="AG14" s="1"/>
      <c r="AH14" s="1"/>
    </row>
    <row r="15" spans="1:34" ht="20.100000000000001" customHeight="1" x14ac:dyDescent="0.2">
      <c r="A15" s="200" t="s">
        <v>250</v>
      </c>
      <c r="B15" s="503"/>
      <c r="C15" s="326"/>
      <c r="D15" s="504"/>
      <c r="E15" s="505"/>
      <c r="F15" s="505"/>
      <c r="G15" s="505"/>
      <c r="H15" s="503"/>
      <c r="I15" s="326"/>
      <c r="J15" s="504"/>
      <c r="K15" s="505"/>
      <c r="L15" s="505"/>
      <c r="M15" s="505"/>
      <c r="N15" s="503"/>
      <c r="O15" s="326"/>
      <c r="P15" s="504"/>
      <c r="Q15" s="505"/>
      <c r="R15" s="505"/>
      <c r="S15" s="506"/>
      <c r="T15" s="507"/>
      <c r="U15" s="508"/>
      <c r="V15" s="504"/>
      <c r="W15" s="505"/>
      <c r="X15" s="506"/>
      <c r="Y15" s="507"/>
      <c r="Z15" s="1"/>
      <c r="AA15" s="1"/>
      <c r="AB15" s="1"/>
      <c r="AC15" s="1"/>
      <c r="AD15" s="1"/>
      <c r="AE15" s="1"/>
      <c r="AF15" s="1"/>
      <c r="AG15" s="1"/>
      <c r="AH15" s="1"/>
    </row>
    <row r="16" spans="1:34" ht="12" customHeight="1" x14ac:dyDescent="0.2">
      <c r="A16" s="58" t="s">
        <v>251</v>
      </c>
      <c r="B16" s="151">
        <v>6168</v>
      </c>
      <c r="C16" s="490"/>
      <c r="D16" s="153">
        <v>6447</v>
      </c>
      <c r="E16" s="152">
        <v>6845</v>
      </c>
      <c r="F16" s="152">
        <v>7226</v>
      </c>
      <c r="G16" s="152">
        <v>7468</v>
      </c>
      <c r="H16" s="151">
        <v>7468</v>
      </c>
      <c r="I16" s="490"/>
      <c r="J16" s="153">
        <v>8066</v>
      </c>
      <c r="K16" s="152">
        <v>9923</v>
      </c>
      <c r="L16" s="152">
        <v>10323</v>
      </c>
      <c r="M16" s="152">
        <v>10704</v>
      </c>
      <c r="N16" s="151">
        <v>10704</v>
      </c>
      <c r="O16" s="490"/>
      <c r="P16" s="153">
        <v>10892</v>
      </c>
      <c r="Q16" s="152">
        <v>10864</v>
      </c>
      <c r="R16" s="152">
        <v>10868</v>
      </c>
      <c r="S16" s="154">
        <v>10814</v>
      </c>
      <c r="T16" s="150">
        <v>10814</v>
      </c>
      <c r="U16" s="509"/>
      <c r="V16" s="153">
        <v>11659</v>
      </c>
      <c r="W16" s="152">
        <v>11986</v>
      </c>
      <c r="X16" s="154">
        <v>12042</v>
      </c>
      <c r="Y16" s="150">
        <v>12042</v>
      </c>
      <c r="Z16" s="1"/>
      <c r="AA16" s="1"/>
      <c r="AB16" s="1"/>
      <c r="AC16" s="1"/>
      <c r="AD16" s="1"/>
      <c r="AE16" s="1"/>
      <c r="AF16" s="1"/>
      <c r="AG16" s="1"/>
      <c r="AH16" s="1"/>
    </row>
    <row r="17" spans="1:34" ht="12" customHeight="1" x14ac:dyDescent="0.2">
      <c r="A17" s="58" t="s">
        <v>252</v>
      </c>
      <c r="B17" s="151">
        <v>384</v>
      </c>
      <c r="C17" s="490"/>
      <c r="D17" s="153">
        <v>389</v>
      </c>
      <c r="E17" s="152">
        <v>618</v>
      </c>
      <c r="F17" s="152">
        <v>359</v>
      </c>
      <c r="G17" s="152">
        <v>527</v>
      </c>
      <c r="H17" s="151">
        <v>527</v>
      </c>
      <c r="I17" s="490"/>
      <c r="J17" s="153">
        <v>456</v>
      </c>
      <c r="K17" s="152">
        <v>1389</v>
      </c>
      <c r="L17" s="152">
        <v>586</v>
      </c>
      <c r="M17" s="152">
        <v>935</v>
      </c>
      <c r="N17" s="151">
        <v>935</v>
      </c>
      <c r="O17" s="490"/>
      <c r="P17" s="153">
        <v>1948</v>
      </c>
      <c r="Q17" s="152">
        <v>1953</v>
      </c>
      <c r="R17" s="152">
        <v>1205</v>
      </c>
      <c r="S17" s="154">
        <v>1212</v>
      </c>
      <c r="T17" s="150">
        <v>1212</v>
      </c>
      <c r="U17" s="509"/>
      <c r="V17" s="153">
        <v>2251</v>
      </c>
      <c r="W17" s="152">
        <v>2208</v>
      </c>
      <c r="X17" s="154">
        <v>1411</v>
      </c>
      <c r="Y17" s="150">
        <v>1411</v>
      </c>
      <c r="Z17" s="1"/>
      <c r="AA17" s="1"/>
      <c r="AB17" s="1"/>
      <c r="AC17" s="1"/>
      <c r="AD17" s="1"/>
      <c r="AE17" s="1"/>
      <c r="AF17" s="1"/>
      <c r="AG17" s="1"/>
      <c r="AH17" s="1"/>
    </row>
    <row r="18" spans="1:34" ht="12" customHeight="1" x14ac:dyDescent="0.2">
      <c r="A18" s="58" t="s">
        <v>253</v>
      </c>
      <c r="B18" s="510">
        <v>6552</v>
      </c>
      <c r="C18" s="490"/>
      <c r="D18" s="511">
        <v>6836</v>
      </c>
      <c r="E18" s="512">
        <v>7463</v>
      </c>
      <c r="F18" s="512">
        <v>7585</v>
      </c>
      <c r="G18" s="513">
        <v>7995</v>
      </c>
      <c r="H18" s="514">
        <v>7995</v>
      </c>
      <c r="I18" s="490"/>
      <c r="J18" s="511">
        <v>8522</v>
      </c>
      <c r="K18" s="512">
        <v>11312</v>
      </c>
      <c r="L18" s="512">
        <v>10909</v>
      </c>
      <c r="M18" s="512">
        <v>11639</v>
      </c>
      <c r="N18" s="510">
        <v>11639</v>
      </c>
      <c r="O18" s="490"/>
      <c r="P18" s="515">
        <v>12840</v>
      </c>
      <c r="Q18" s="165">
        <v>12817</v>
      </c>
      <c r="R18" s="165">
        <v>12073</v>
      </c>
      <c r="S18" s="166">
        <v>12026</v>
      </c>
      <c r="T18" s="514">
        <v>12026</v>
      </c>
      <c r="U18" s="509"/>
      <c r="V18" s="515">
        <v>13910</v>
      </c>
      <c r="W18" s="512">
        <v>14194</v>
      </c>
      <c r="X18" s="166">
        <v>13453</v>
      </c>
      <c r="Y18" s="514">
        <v>13453</v>
      </c>
      <c r="Z18" s="1"/>
      <c r="AA18" s="1"/>
      <c r="AB18" s="1"/>
      <c r="AC18" s="1"/>
      <c r="AD18" s="1"/>
      <c r="AE18" s="1"/>
      <c r="AF18" s="1"/>
      <c r="AG18" s="1"/>
      <c r="AH18" s="1"/>
    </row>
    <row r="19" spans="1:34" ht="20.100000000000001" customHeight="1" x14ac:dyDescent="0.2">
      <c r="A19" s="200" t="s">
        <v>254</v>
      </c>
      <c r="B19" s="516"/>
      <c r="C19" s="326"/>
      <c r="D19" s="508"/>
      <c r="E19" s="326"/>
      <c r="F19" s="326"/>
      <c r="G19" s="326"/>
      <c r="H19" s="516"/>
      <c r="I19" s="326"/>
      <c r="J19" s="508"/>
      <c r="K19" s="326"/>
      <c r="L19" s="326"/>
      <c r="M19" s="326"/>
      <c r="N19" s="516"/>
      <c r="O19" s="326"/>
      <c r="P19" s="504"/>
      <c r="Q19" s="505"/>
      <c r="R19" s="505"/>
      <c r="S19" s="506"/>
      <c r="T19" s="517"/>
      <c r="U19" s="508"/>
      <c r="V19" s="504"/>
      <c r="W19" s="505"/>
      <c r="X19" s="506"/>
      <c r="Y19" s="517"/>
      <c r="Z19" s="1"/>
      <c r="AA19" s="1"/>
      <c r="AB19" s="1"/>
      <c r="AC19" s="1"/>
      <c r="AD19" s="1"/>
      <c r="AE19" s="1"/>
      <c r="AF19" s="1"/>
      <c r="AG19" s="1"/>
      <c r="AH19" s="1"/>
    </row>
    <row r="20" spans="1:34" ht="12" customHeight="1" x14ac:dyDescent="0.2">
      <c r="A20" s="136" t="s">
        <v>255</v>
      </c>
      <c r="B20" s="516">
        <v>286.39999999999998</v>
      </c>
      <c r="C20" s="326"/>
      <c r="D20" s="518">
        <v>70.2</v>
      </c>
      <c r="E20" s="519">
        <v>85</v>
      </c>
      <c r="F20" s="519">
        <v>74.3</v>
      </c>
      <c r="G20" s="519">
        <v>76.400000000000006</v>
      </c>
      <c r="H20" s="516">
        <v>305.89999999999998</v>
      </c>
      <c r="I20" s="326"/>
      <c r="J20" s="518">
        <v>78.3</v>
      </c>
      <c r="K20" s="519">
        <v>94.1</v>
      </c>
      <c r="L20" s="519">
        <v>100.4</v>
      </c>
      <c r="M20" s="519">
        <v>91.1</v>
      </c>
      <c r="N20" s="516">
        <v>363.9</v>
      </c>
      <c r="O20" s="326"/>
      <c r="P20" s="518">
        <v>95.8</v>
      </c>
      <c r="Q20" s="519">
        <v>129.19999999999999</v>
      </c>
      <c r="R20" s="519">
        <v>108.4</v>
      </c>
      <c r="S20" s="520">
        <v>99.1</v>
      </c>
      <c r="T20" s="517">
        <v>432.5</v>
      </c>
      <c r="U20" s="508"/>
      <c r="V20" s="518">
        <v>112</v>
      </c>
      <c r="W20" s="519">
        <v>136.9</v>
      </c>
      <c r="X20" s="520">
        <v>98.1</v>
      </c>
      <c r="Y20" s="517">
        <v>347</v>
      </c>
      <c r="Z20" s="1"/>
      <c r="AA20" s="1"/>
      <c r="AB20" s="1"/>
      <c r="AC20" s="1"/>
      <c r="AD20" s="1"/>
      <c r="AE20" s="1"/>
      <c r="AF20" s="1"/>
      <c r="AG20" s="1"/>
      <c r="AH20" s="1"/>
    </row>
    <row r="21" spans="1:34" ht="12" customHeight="1" x14ac:dyDescent="0.2">
      <c r="A21" s="136" t="s">
        <v>206</v>
      </c>
      <c r="B21" s="521">
        <v>0.19</v>
      </c>
      <c r="C21" s="90"/>
      <c r="D21" s="522">
        <v>0.19</v>
      </c>
      <c r="E21" s="523">
        <v>0.17</v>
      </c>
      <c r="F21" s="523">
        <v>0.17</v>
      </c>
      <c r="G21" s="523">
        <v>0.16</v>
      </c>
      <c r="H21" s="521">
        <v>0.17</v>
      </c>
      <c r="I21" s="90"/>
      <c r="J21" s="522">
        <v>0.18</v>
      </c>
      <c r="K21" s="523">
        <v>0.16</v>
      </c>
      <c r="L21" s="523">
        <v>0.18</v>
      </c>
      <c r="M21" s="523">
        <v>0.16</v>
      </c>
      <c r="N21" s="521">
        <v>0.17</v>
      </c>
      <c r="O21" s="90"/>
      <c r="P21" s="522">
        <v>0.17</v>
      </c>
      <c r="Q21" s="523">
        <v>0.17</v>
      </c>
      <c r="R21" s="523">
        <v>0.17</v>
      </c>
      <c r="S21" s="524">
        <v>0.16</v>
      </c>
      <c r="T21" s="525">
        <v>0.17</v>
      </c>
      <c r="U21" s="526"/>
      <c r="V21" s="522">
        <v>0.19</v>
      </c>
      <c r="W21" s="523">
        <v>0.17</v>
      </c>
      <c r="X21" s="524">
        <v>0.15</v>
      </c>
      <c r="Y21" s="525">
        <v>0.17</v>
      </c>
      <c r="Z21" s="1"/>
      <c r="AA21" s="1"/>
      <c r="AB21" s="1"/>
      <c r="AC21" s="1"/>
      <c r="AD21" s="1"/>
      <c r="AE21" s="1"/>
      <c r="AF21" s="1"/>
      <c r="AG21" s="1"/>
      <c r="AH21" s="1"/>
    </row>
    <row r="22" spans="1:34" ht="12" customHeight="1" x14ac:dyDescent="0.2">
      <c r="A22" s="2" t="s">
        <v>347</v>
      </c>
      <c r="B22" s="527">
        <v>313.7</v>
      </c>
      <c r="C22" s="329"/>
      <c r="D22" s="528">
        <v>76.5</v>
      </c>
      <c r="E22" s="529">
        <v>94</v>
      </c>
      <c r="F22" s="529">
        <v>81.3</v>
      </c>
      <c r="G22" s="529">
        <v>84</v>
      </c>
      <c r="H22" s="530">
        <v>335.9</v>
      </c>
      <c r="I22" s="329"/>
      <c r="J22" s="528">
        <v>86.4</v>
      </c>
      <c r="K22" s="529">
        <v>103.6</v>
      </c>
      <c r="L22" s="529">
        <v>109.4</v>
      </c>
      <c r="M22" s="529">
        <v>99.4</v>
      </c>
      <c r="N22" s="530">
        <v>398.8</v>
      </c>
      <c r="O22" s="328"/>
      <c r="P22" s="518">
        <v>105</v>
      </c>
      <c r="Q22" s="519">
        <v>140.80000000000001</v>
      </c>
      <c r="R22" s="519">
        <v>118.5</v>
      </c>
      <c r="S22" s="531">
        <v>108.8</v>
      </c>
      <c r="T22" s="532">
        <v>473.1</v>
      </c>
      <c r="U22" s="329"/>
      <c r="V22" s="518">
        <v>123.4</v>
      </c>
      <c r="W22" s="519">
        <v>147.80000000000001</v>
      </c>
      <c r="X22" s="520">
        <v>108.7</v>
      </c>
      <c r="Y22" s="532">
        <v>379.9</v>
      </c>
      <c r="Z22" s="1"/>
      <c r="AA22" s="1"/>
      <c r="AB22" s="1"/>
      <c r="AC22" s="1"/>
      <c r="AD22" s="1"/>
      <c r="AE22" s="1"/>
      <c r="AF22" s="1"/>
      <c r="AG22" s="1"/>
      <c r="AH22" s="1"/>
    </row>
    <row r="23" spans="1:34" ht="20.100000000000001" customHeight="1" x14ac:dyDescent="0.2">
      <c r="A23" s="200" t="s">
        <v>256</v>
      </c>
      <c r="B23" s="533"/>
      <c r="C23" s="316"/>
      <c r="D23" s="316"/>
      <c r="E23" s="4"/>
      <c r="F23" s="4"/>
      <c r="G23" s="534"/>
      <c r="H23" s="533"/>
      <c r="I23" s="316"/>
      <c r="J23" s="316"/>
      <c r="K23" s="4"/>
      <c r="L23" s="535"/>
      <c r="M23" s="4"/>
      <c r="N23" s="533"/>
      <c r="O23" s="4"/>
      <c r="P23" s="447"/>
      <c r="Q23" s="448"/>
      <c r="R23" s="448"/>
      <c r="S23" s="449"/>
      <c r="T23" s="536"/>
      <c r="U23" s="316"/>
      <c r="V23" s="447"/>
      <c r="W23" s="448"/>
      <c r="X23" s="449"/>
      <c r="Y23" s="536"/>
      <c r="Z23" s="1"/>
      <c r="AA23" s="1"/>
      <c r="AB23" s="1"/>
      <c r="AC23" s="1"/>
      <c r="AD23" s="1"/>
      <c r="AE23" s="1"/>
      <c r="AF23" s="1"/>
      <c r="AG23" s="1"/>
      <c r="AH23" s="1"/>
    </row>
    <row r="24" spans="1:34" ht="12" customHeight="1" x14ac:dyDescent="0.2">
      <c r="A24" s="136" t="s">
        <v>257</v>
      </c>
      <c r="B24" s="379" t="s">
        <v>71</v>
      </c>
      <c r="C24" s="537"/>
      <c r="D24" s="522">
        <v>0.73</v>
      </c>
      <c r="E24" s="523">
        <v>0.74</v>
      </c>
      <c r="F24" s="523">
        <v>0.74</v>
      </c>
      <c r="G24" s="524">
        <v>0.75</v>
      </c>
      <c r="H24" s="379" t="s">
        <v>71</v>
      </c>
      <c r="I24" s="537"/>
      <c r="J24" s="522">
        <v>0.75</v>
      </c>
      <c r="K24" s="523">
        <v>0.75</v>
      </c>
      <c r="L24" s="523">
        <v>0.75</v>
      </c>
      <c r="M24" s="523">
        <v>0.76</v>
      </c>
      <c r="N24" s="379" t="s">
        <v>71</v>
      </c>
      <c r="O24" s="90"/>
      <c r="P24" s="522">
        <v>0.76</v>
      </c>
      <c r="Q24" s="523">
        <v>0.77</v>
      </c>
      <c r="R24" s="523">
        <v>0.77</v>
      </c>
      <c r="S24" s="524">
        <v>0.78</v>
      </c>
      <c r="T24" s="397" t="s">
        <v>71</v>
      </c>
      <c r="U24" s="526"/>
      <c r="V24" s="522">
        <v>0.78</v>
      </c>
      <c r="W24" s="523">
        <v>0.79</v>
      </c>
      <c r="X24" s="524">
        <v>0.8</v>
      </c>
      <c r="Y24" s="397" t="s">
        <v>71</v>
      </c>
      <c r="Z24" s="1"/>
      <c r="AA24" s="1"/>
      <c r="AB24" s="1"/>
      <c r="AC24" s="1"/>
      <c r="AD24" s="1"/>
      <c r="AE24" s="1"/>
      <c r="AF24" s="1"/>
      <c r="AG24" s="1"/>
      <c r="AH24" s="1"/>
    </row>
    <row r="25" spans="1:34" ht="12" customHeight="1" x14ac:dyDescent="0.2">
      <c r="A25" s="136" t="s">
        <v>258</v>
      </c>
      <c r="B25" s="379" t="s">
        <v>71</v>
      </c>
      <c r="C25" s="538"/>
      <c r="D25" s="522">
        <v>0.27</v>
      </c>
      <c r="E25" s="523">
        <v>0.26</v>
      </c>
      <c r="F25" s="523">
        <v>0.26</v>
      </c>
      <c r="G25" s="524">
        <v>0.26</v>
      </c>
      <c r="H25" s="379" t="s">
        <v>71</v>
      </c>
      <c r="I25" s="538"/>
      <c r="J25" s="522">
        <v>0.25</v>
      </c>
      <c r="K25" s="523">
        <v>0.25</v>
      </c>
      <c r="L25" s="523">
        <v>0.25</v>
      </c>
      <c r="M25" s="523">
        <v>0.24</v>
      </c>
      <c r="N25" s="379" t="s">
        <v>71</v>
      </c>
      <c r="O25" s="90"/>
      <c r="P25" s="522">
        <v>0.24</v>
      </c>
      <c r="Q25" s="523">
        <v>0.23</v>
      </c>
      <c r="R25" s="523">
        <v>0.23</v>
      </c>
      <c r="S25" s="524">
        <v>0.22</v>
      </c>
      <c r="T25" s="397" t="s">
        <v>71</v>
      </c>
      <c r="U25" s="526"/>
      <c r="V25" s="522">
        <v>0.22</v>
      </c>
      <c r="W25" s="523">
        <v>0.21</v>
      </c>
      <c r="X25" s="524">
        <v>0.2</v>
      </c>
      <c r="Y25" s="397" t="s">
        <v>71</v>
      </c>
      <c r="Z25" s="1"/>
      <c r="AA25" s="1"/>
      <c r="AB25" s="1"/>
      <c r="AC25" s="1"/>
      <c r="AD25" s="1"/>
      <c r="AE25" s="1"/>
      <c r="AF25" s="1"/>
      <c r="AG25" s="1"/>
      <c r="AH25" s="1"/>
    </row>
    <row r="26" spans="1:34" ht="6" customHeight="1" x14ac:dyDescent="0.2">
      <c r="A26" s="4"/>
      <c r="B26" s="539"/>
      <c r="C26" s="340"/>
      <c r="D26" s="540"/>
      <c r="E26" s="90"/>
      <c r="F26" s="90"/>
      <c r="G26" s="541"/>
      <c r="H26" s="539"/>
      <c r="I26" s="537"/>
      <c r="J26" s="540"/>
      <c r="K26" s="90"/>
      <c r="L26" s="90"/>
      <c r="M26" s="90"/>
      <c r="N26" s="539"/>
      <c r="O26" s="95"/>
      <c r="P26" s="540"/>
      <c r="Q26" s="95"/>
      <c r="R26" s="95"/>
      <c r="S26" s="541"/>
      <c r="T26" s="542"/>
      <c r="U26" s="540"/>
      <c r="V26" s="540"/>
      <c r="W26" s="95"/>
      <c r="X26" s="541"/>
      <c r="Y26" s="542"/>
      <c r="Z26" s="1"/>
      <c r="AA26" s="1"/>
      <c r="AB26" s="1"/>
      <c r="AC26" s="1"/>
      <c r="AD26" s="1"/>
      <c r="AE26" s="1"/>
      <c r="AF26" s="1"/>
      <c r="AG26" s="1"/>
      <c r="AH26" s="1"/>
    </row>
    <row r="27" spans="1:34" ht="12" customHeight="1" x14ac:dyDescent="0.2">
      <c r="A27" s="136" t="s">
        <v>259</v>
      </c>
      <c r="B27" s="516">
        <v>256</v>
      </c>
      <c r="C27" s="508"/>
      <c r="D27" s="518">
        <v>62.4</v>
      </c>
      <c r="E27" s="519">
        <v>73.3</v>
      </c>
      <c r="F27" s="519">
        <v>64.5</v>
      </c>
      <c r="G27" s="520">
        <v>65.3</v>
      </c>
      <c r="H27" s="516">
        <v>265.5</v>
      </c>
      <c r="I27" s="329"/>
      <c r="J27" s="518">
        <v>68.599999999999994</v>
      </c>
      <c r="K27" s="519">
        <v>79.599999999999994</v>
      </c>
      <c r="L27" s="519">
        <v>73.099999999999994</v>
      </c>
      <c r="M27" s="519">
        <v>68.8</v>
      </c>
      <c r="N27" s="516">
        <v>290.10000000000002</v>
      </c>
      <c r="O27" s="326"/>
      <c r="P27" s="518">
        <v>73.3</v>
      </c>
      <c r="Q27" s="519">
        <v>88.6</v>
      </c>
      <c r="R27" s="519">
        <v>77</v>
      </c>
      <c r="S27" s="520">
        <v>76.900000000000006</v>
      </c>
      <c r="T27" s="517">
        <v>315.8</v>
      </c>
      <c r="U27" s="508"/>
      <c r="V27" s="518">
        <v>72.900000000000006</v>
      </c>
      <c r="W27" s="519">
        <v>90.4</v>
      </c>
      <c r="X27" s="520">
        <v>60.5</v>
      </c>
      <c r="Y27" s="517">
        <v>223.8</v>
      </c>
      <c r="Z27" s="1"/>
      <c r="AA27" s="1"/>
      <c r="AB27" s="1"/>
      <c r="AC27" s="1"/>
      <c r="AD27" s="1"/>
      <c r="AE27" s="1"/>
      <c r="AF27" s="1"/>
      <c r="AG27" s="1"/>
      <c r="AH27" s="1"/>
    </row>
    <row r="28" spans="1:34" ht="12" customHeight="1" x14ac:dyDescent="0.2">
      <c r="A28" s="136" t="s">
        <v>260</v>
      </c>
      <c r="B28" s="543">
        <v>0.22</v>
      </c>
      <c r="C28" s="526"/>
      <c r="D28" s="544">
        <v>0.23</v>
      </c>
      <c r="E28" s="545">
        <v>0.21</v>
      </c>
      <c r="F28" s="545">
        <v>0.22</v>
      </c>
      <c r="G28" s="546">
        <v>0.21</v>
      </c>
      <c r="H28" s="543">
        <v>0.22</v>
      </c>
      <c r="I28" s="526"/>
      <c r="J28" s="544">
        <v>0.24</v>
      </c>
      <c r="K28" s="545">
        <v>0.21</v>
      </c>
      <c r="L28" s="545">
        <v>0.23</v>
      </c>
      <c r="M28" s="546">
        <v>0.21</v>
      </c>
      <c r="N28" s="543">
        <v>0.22</v>
      </c>
      <c r="O28" s="90"/>
      <c r="P28" s="544">
        <v>0.23</v>
      </c>
      <c r="Q28" s="545">
        <v>0.21</v>
      </c>
      <c r="R28" s="545">
        <v>0.22</v>
      </c>
      <c r="S28" s="546">
        <v>0.22</v>
      </c>
      <c r="T28" s="547">
        <v>0.22</v>
      </c>
      <c r="U28" s="526"/>
      <c r="V28" s="544">
        <v>0.22</v>
      </c>
      <c r="W28" s="545">
        <v>0.21</v>
      </c>
      <c r="X28" s="546">
        <v>0.17</v>
      </c>
      <c r="Y28" s="547">
        <v>0.2</v>
      </c>
      <c r="Z28" s="1"/>
      <c r="AA28" s="1"/>
      <c r="AB28" s="1"/>
      <c r="AC28" s="1"/>
      <c r="AD28" s="1"/>
      <c r="AE28" s="1"/>
      <c r="AF28" s="1"/>
      <c r="AG28" s="1"/>
      <c r="AH28" s="1"/>
    </row>
    <row r="29" spans="1:34"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x14ac:dyDescent="0.2">
      <c r="A30" s="731" t="s">
        <v>348</v>
      </c>
      <c r="B30" s="730"/>
      <c r="C30" s="730"/>
      <c r="D30" s="730"/>
      <c r="E30" s="730"/>
      <c r="F30" s="730"/>
      <c r="G30" s="730"/>
      <c r="H30" s="730"/>
      <c r="I30" s="730"/>
      <c r="J30" s="730"/>
      <c r="K30" s="730"/>
      <c r="L30" s="730"/>
      <c r="M30" s="730"/>
      <c r="N30" s="730"/>
      <c r="O30" s="730"/>
      <c r="P30" s="730"/>
      <c r="Q30" s="730"/>
      <c r="R30" s="730"/>
      <c r="S30" s="730"/>
      <c r="T30" s="730"/>
      <c r="U30" s="730"/>
      <c r="V30" s="730"/>
      <c r="W30" s="4"/>
      <c r="X30" s="4"/>
      <c r="Y30" s="4"/>
      <c r="Z30" s="1"/>
      <c r="AA30" s="1"/>
      <c r="AB30" s="1"/>
      <c r="AC30" s="1"/>
      <c r="AD30" s="1"/>
      <c r="AE30" s="1"/>
      <c r="AF30" s="1"/>
      <c r="AG30" s="1"/>
      <c r="AH30" s="1"/>
    </row>
    <row r="31" spans="1:34" x14ac:dyDescent="0.2">
      <c r="A31" s="730" t="s">
        <v>349</v>
      </c>
      <c r="B31" s="730"/>
      <c r="C31" s="730"/>
      <c r="D31" s="730"/>
      <c r="E31" s="730"/>
      <c r="F31" s="730"/>
      <c r="G31" s="730"/>
      <c r="H31" s="730"/>
      <c r="I31" s="730"/>
      <c r="J31" s="730"/>
      <c r="K31" s="730"/>
      <c r="L31" s="730"/>
      <c r="M31" s="730"/>
      <c r="N31" s="730"/>
      <c r="O31" s="730"/>
      <c r="P31" s="730"/>
      <c r="Q31" s="730"/>
      <c r="R31" s="730"/>
      <c r="S31" s="730"/>
      <c r="T31" s="730"/>
      <c r="U31" s="730"/>
      <c r="V31" s="730"/>
      <c r="W31" s="1"/>
      <c r="X31" s="1"/>
      <c r="Y31" s="1"/>
      <c r="Z31" s="1"/>
      <c r="AA31" s="1"/>
      <c r="AB31" s="1"/>
      <c r="AC31" s="1"/>
      <c r="AD31" s="1"/>
      <c r="AE31" s="1"/>
      <c r="AF31" s="1"/>
      <c r="AG31" s="1"/>
      <c r="AH31" s="1"/>
    </row>
    <row r="32" spans="1:34"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ht="12" customHeight="1" x14ac:dyDescent="0.2">
      <c r="A33" s="2" t="s">
        <v>261</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1:34"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1:34"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spans="1:34"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row r="79" spans="1:34"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row>
    <row r="80" spans="1:34"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row>
    <row r="81" spans="1:34"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row>
    <row r="82" spans="1:34"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row>
    <row r="83" spans="1:34"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row>
  </sheetData>
  <mergeCells count="4">
    <mergeCell ref="A1:A3"/>
    <mergeCell ref="A4:A5"/>
    <mergeCell ref="A30:V30"/>
    <mergeCell ref="A31:V31"/>
  </mergeCells>
  <pageMargins left="0.7" right="0.7" top="0.75" bottom="0.75" header="0.3" footer="0.3"/>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00"/>
  <sheetViews>
    <sheetView workbookViewId="0">
      <selection sqref="A1:H12"/>
    </sheetView>
  </sheetViews>
  <sheetFormatPr defaultColWidth="21.5" defaultRowHeight="12" x14ac:dyDescent="0.2"/>
  <cols>
    <col min="1" max="16384" width="21.5" style="2"/>
  </cols>
  <sheetData>
    <row r="1" spans="1:8" ht="15" customHeight="1" x14ac:dyDescent="0.2">
      <c r="A1" s="731" t="s">
        <v>350</v>
      </c>
      <c r="B1" s="730"/>
      <c r="C1" s="730"/>
      <c r="D1" s="730"/>
      <c r="E1" s="730"/>
      <c r="F1" s="730"/>
      <c r="G1" s="730"/>
      <c r="H1" s="730"/>
    </row>
    <row r="2" spans="1:8" ht="15" customHeight="1" x14ac:dyDescent="0.2">
      <c r="A2" s="730"/>
      <c r="B2" s="730"/>
      <c r="C2" s="730"/>
      <c r="D2" s="730"/>
      <c r="E2" s="730"/>
      <c r="F2" s="730"/>
      <c r="G2" s="730"/>
      <c r="H2" s="730"/>
    </row>
    <row r="3" spans="1:8" ht="15" customHeight="1" x14ac:dyDescent="0.2">
      <c r="A3" s="730"/>
      <c r="B3" s="730"/>
      <c r="C3" s="730"/>
      <c r="D3" s="730"/>
      <c r="E3" s="730"/>
      <c r="F3" s="730"/>
      <c r="G3" s="730"/>
      <c r="H3" s="730"/>
    </row>
    <row r="4" spans="1:8" ht="15" customHeight="1" x14ac:dyDescent="0.2">
      <c r="A4" s="730"/>
      <c r="B4" s="730"/>
      <c r="C4" s="730"/>
      <c r="D4" s="730"/>
      <c r="E4" s="730"/>
      <c r="F4" s="730"/>
      <c r="G4" s="730"/>
      <c r="H4" s="730"/>
    </row>
    <row r="5" spans="1:8" ht="15" customHeight="1" x14ac:dyDescent="0.2">
      <c r="A5" s="730"/>
      <c r="B5" s="730"/>
      <c r="C5" s="730"/>
      <c r="D5" s="730"/>
      <c r="E5" s="730"/>
      <c r="F5" s="730"/>
      <c r="G5" s="730"/>
      <c r="H5" s="730"/>
    </row>
    <row r="6" spans="1:8" ht="15" customHeight="1" x14ac:dyDescent="0.2">
      <c r="A6" s="730"/>
      <c r="B6" s="730"/>
      <c r="C6" s="730"/>
      <c r="D6" s="730"/>
      <c r="E6" s="730"/>
      <c r="F6" s="730"/>
      <c r="G6" s="730"/>
      <c r="H6" s="730"/>
    </row>
    <row r="7" spans="1:8" ht="15" customHeight="1" x14ac:dyDescent="0.2">
      <c r="A7" s="730"/>
      <c r="B7" s="730"/>
      <c r="C7" s="730"/>
      <c r="D7" s="730"/>
      <c r="E7" s="730"/>
      <c r="F7" s="730"/>
      <c r="G7" s="730"/>
      <c r="H7" s="730"/>
    </row>
    <row r="8" spans="1:8" ht="15" customHeight="1" x14ac:dyDescent="0.2">
      <c r="A8" s="730"/>
      <c r="B8" s="730"/>
      <c r="C8" s="730"/>
      <c r="D8" s="730"/>
      <c r="E8" s="730"/>
      <c r="F8" s="730"/>
      <c r="G8" s="730"/>
      <c r="H8" s="730"/>
    </row>
    <row r="9" spans="1:8" ht="15" customHeight="1" x14ac:dyDescent="0.2">
      <c r="A9" s="730"/>
      <c r="B9" s="730"/>
      <c r="C9" s="730"/>
      <c r="D9" s="730"/>
      <c r="E9" s="730"/>
      <c r="F9" s="730"/>
      <c r="G9" s="730"/>
      <c r="H9" s="730"/>
    </row>
    <row r="10" spans="1:8" ht="15" customHeight="1" x14ac:dyDescent="0.2">
      <c r="A10" s="730"/>
      <c r="B10" s="730"/>
      <c r="C10" s="730"/>
      <c r="D10" s="730"/>
      <c r="E10" s="730"/>
      <c r="F10" s="730"/>
      <c r="G10" s="730"/>
      <c r="H10" s="730"/>
    </row>
    <row r="11" spans="1:8" ht="15" customHeight="1" x14ac:dyDescent="0.2">
      <c r="A11" s="730"/>
      <c r="B11" s="730"/>
      <c r="C11" s="730"/>
      <c r="D11" s="730"/>
      <c r="E11" s="730"/>
      <c r="F11" s="730"/>
      <c r="G11" s="730"/>
      <c r="H11" s="730"/>
    </row>
    <row r="12" spans="1:8" ht="282.75" customHeight="1" x14ac:dyDescent="0.2">
      <c r="A12" s="730"/>
      <c r="B12" s="730"/>
      <c r="C12" s="730"/>
      <c r="D12" s="730"/>
      <c r="E12" s="730"/>
      <c r="F12" s="730"/>
      <c r="G12" s="730"/>
      <c r="H12" s="730"/>
    </row>
    <row r="13" spans="1:8" ht="15" customHeight="1" x14ac:dyDescent="0.2"/>
    <row r="14" spans="1:8" ht="15" customHeight="1" x14ac:dyDescent="0.2"/>
    <row r="15" spans="1:8" ht="15" customHeight="1" x14ac:dyDescent="0.2"/>
    <row r="16" spans="1: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sheetData>
  <mergeCells count="1">
    <mergeCell ref="A1:H12"/>
  </mergeCells>
  <pageMargins left="0.7" right="0.7" top="0.75" bottom="0.75" header="0.3" footer="0.3"/>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128"/>
  <sheetViews>
    <sheetView workbookViewId="0">
      <selection activeCell="P55" sqref="P55"/>
    </sheetView>
  </sheetViews>
  <sheetFormatPr defaultColWidth="21.5" defaultRowHeight="12" x14ac:dyDescent="0.2"/>
  <cols>
    <col min="1" max="1" width="87.83203125" style="2" bestFit="1" customWidth="1"/>
    <col min="2" max="2" width="13.83203125" style="2" customWidth="1"/>
    <col min="3" max="3" width="0.83203125" style="2" customWidth="1"/>
    <col min="4" max="8" width="13.83203125" style="2" customWidth="1"/>
    <col min="9" max="9" width="0.83203125" style="2" customWidth="1"/>
    <col min="10" max="14" width="13.83203125" style="2" customWidth="1"/>
    <col min="15" max="15" width="0.83203125" style="2" customWidth="1"/>
    <col min="16" max="20" width="13.83203125" style="2" customWidth="1"/>
    <col min="21" max="21" width="0.83203125" style="2" customWidth="1"/>
    <col min="22" max="25" width="13.83203125" style="2" customWidth="1"/>
    <col min="26" max="16384" width="21.5" style="2"/>
  </cols>
  <sheetData>
    <row r="1" spans="1:34" ht="15" customHeight="1" x14ac:dyDescent="0.2">
      <c r="A1" s="729"/>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15" customHeight="1" x14ac:dyDescent="0.2">
      <c r="A2" s="730"/>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15" customHeight="1" x14ac:dyDescent="0.2">
      <c r="A3" s="730"/>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5" customHeight="1" x14ac:dyDescent="0.2">
      <c r="A4" s="731" t="s">
        <v>351</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ht="15" customHeight="1" x14ac:dyDescent="0.2">
      <c r="A5" s="730"/>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5" customHeight="1" x14ac:dyDescent="0.2">
      <c r="A6" s="4"/>
      <c r="B6" s="5" t="s">
        <v>11</v>
      </c>
      <c r="C6" s="316"/>
      <c r="D6" s="9" t="s">
        <v>12</v>
      </c>
      <c r="E6" s="10" t="s">
        <v>13</v>
      </c>
      <c r="F6" s="10" t="s">
        <v>14</v>
      </c>
      <c r="G6" s="12" t="s">
        <v>15</v>
      </c>
      <c r="H6" s="5" t="s">
        <v>16</v>
      </c>
      <c r="I6" s="316"/>
      <c r="J6" s="9" t="s">
        <v>17</v>
      </c>
      <c r="K6" s="10" t="s">
        <v>18</v>
      </c>
      <c r="L6" s="10" t="s">
        <v>19</v>
      </c>
      <c r="M6" s="10" t="s">
        <v>20</v>
      </c>
      <c r="N6" s="5" t="s">
        <v>21</v>
      </c>
      <c r="O6" s="4"/>
      <c r="P6" s="9" t="s">
        <v>22</v>
      </c>
      <c r="Q6" s="10" t="s">
        <v>23</v>
      </c>
      <c r="R6" s="10" t="s">
        <v>24</v>
      </c>
      <c r="S6" s="12" t="s">
        <v>25</v>
      </c>
      <c r="T6" s="13" t="s">
        <v>26</v>
      </c>
      <c r="U6" s="316"/>
      <c r="V6" s="9" t="s">
        <v>27</v>
      </c>
      <c r="W6" s="10" t="s">
        <v>28</v>
      </c>
      <c r="X6" s="12" t="s">
        <v>29</v>
      </c>
      <c r="Y6" s="13" t="s">
        <v>30</v>
      </c>
      <c r="Z6" s="4"/>
      <c r="AA6" s="1"/>
      <c r="AB6" s="1"/>
      <c r="AC6" s="1"/>
      <c r="AD6" s="1"/>
      <c r="AE6" s="1"/>
      <c r="AF6" s="1"/>
      <c r="AG6" s="1"/>
      <c r="AH6" s="1"/>
    </row>
    <row r="7" spans="1:34" ht="15" customHeight="1" x14ac:dyDescent="0.2">
      <c r="A7" s="4"/>
      <c r="B7" s="317" t="s">
        <v>32</v>
      </c>
      <c r="C7" s="316"/>
      <c r="D7" s="18" t="s">
        <v>33</v>
      </c>
      <c r="E7" s="19" t="s">
        <v>34</v>
      </c>
      <c r="F7" s="19" t="s">
        <v>35</v>
      </c>
      <c r="G7" s="22" t="s">
        <v>36</v>
      </c>
      <c r="H7" s="317" t="s">
        <v>32</v>
      </c>
      <c r="I7" s="316"/>
      <c r="J7" s="18" t="s">
        <v>37</v>
      </c>
      <c r="K7" s="19" t="s">
        <v>38</v>
      </c>
      <c r="L7" s="19" t="s">
        <v>39</v>
      </c>
      <c r="M7" s="19" t="s">
        <v>40</v>
      </c>
      <c r="N7" s="317" t="s">
        <v>32</v>
      </c>
      <c r="O7" s="4"/>
      <c r="P7" s="18" t="s">
        <v>41</v>
      </c>
      <c r="Q7" s="19" t="s">
        <v>42</v>
      </c>
      <c r="R7" s="19" t="s">
        <v>43</v>
      </c>
      <c r="S7" s="22" t="s">
        <v>44</v>
      </c>
      <c r="T7" s="21" t="s">
        <v>32</v>
      </c>
      <c r="U7" s="316"/>
      <c r="V7" s="18" t="s">
        <v>45</v>
      </c>
      <c r="W7" s="19" t="s">
        <v>46</v>
      </c>
      <c r="X7" s="22" t="s">
        <v>47</v>
      </c>
      <c r="Y7" s="21" t="s">
        <v>48</v>
      </c>
      <c r="Z7" s="4"/>
      <c r="AA7" s="1"/>
      <c r="AB7" s="1"/>
      <c r="AC7" s="1"/>
      <c r="AD7" s="1"/>
      <c r="AE7" s="1"/>
      <c r="AF7" s="1"/>
      <c r="AG7" s="1"/>
      <c r="AH7" s="1"/>
    </row>
    <row r="8" spans="1:34" ht="21.95" customHeight="1" x14ac:dyDescent="0.2">
      <c r="A8" s="119" t="s">
        <v>262</v>
      </c>
      <c r="B8" s="548"/>
      <c r="C8" s="90"/>
      <c r="D8" s="549"/>
      <c r="E8" s="550"/>
      <c r="F8" s="550"/>
      <c r="G8" s="551"/>
      <c r="H8" s="552"/>
      <c r="I8" s="90"/>
      <c r="J8" s="549"/>
      <c r="K8" s="550"/>
      <c r="L8" s="550"/>
      <c r="M8" s="550"/>
      <c r="N8" s="548"/>
      <c r="O8" s="90"/>
      <c r="P8" s="549"/>
      <c r="Q8" s="550"/>
      <c r="R8" s="550"/>
      <c r="S8" s="551"/>
      <c r="T8" s="552"/>
      <c r="U8" s="526"/>
      <c r="V8" s="549"/>
      <c r="W8" s="550"/>
      <c r="X8" s="551"/>
      <c r="Y8" s="552"/>
      <c r="Z8" s="4"/>
      <c r="AA8" s="1"/>
      <c r="AB8" s="1"/>
      <c r="AC8" s="1"/>
      <c r="AD8" s="1"/>
      <c r="AE8" s="1"/>
      <c r="AF8" s="1"/>
      <c r="AG8" s="1"/>
      <c r="AH8" s="1"/>
    </row>
    <row r="9" spans="1:34" ht="12" customHeight="1" x14ac:dyDescent="0.2">
      <c r="A9" s="553" t="s">
        <v>205</v>
      </c>
      <c r="B9" s="554"/>
      <c r="C9" s="90"/>
      <c r="D9" s="522"/>
      <c r="E9" s="523"/>
      <c r="F9" s="523"/>
      <c r="G9" s="524"/>
      <c r="H9" s="555"/>
      <c r="I9" s="90"/>
      <c r="J9" s="522"/>
      <c r="K9" s="523"/>
      <c r="L9" s="523"/>
      <c r="M9" s="523"/>
      <c r="N9" s="521"/>
      <c r="O9" s="90"/>
      <c r="P9" s="522"/>
      <c r="Q9" s="523"/>
      <c r="R9" s="523"/>
      <c r="S9" s="524"/>
      <c r="T9" s="525"/>
      <c r="U9" s="526"/>
      <c r="V9" s="522"/>
      <c r="W9" s="523"/>
      <c r="X9" s="524"/>
      <c r="Y9" s="525"/>
      <c r="Z9" s="4"/>
      <c r="AA9" s="1"/>
      <c r="AB9" s="1"/>
      <c r="AC9" s="1"/>
      <c r="AD9" s="1"/>
      <c r="AE9" s="1"/>
      <c r="AF9" s="1"/>
      <c r="AG9" s="1"/>
      <c r="AH9" s="1"/>
    </row>
    <row r="10" spans="1:34" ht="12" customHeight="1" x14ac:dyDescent="0.2">
      <c r="A10" s="556" t="s">
        <v>49</v>
      </c>
      <c r="B10" s="325">
        <v>1149706</v>
      </c>
      <c r="C10" s="326"/>
      <c r="D10" s="138">
        <v>268245</v>
      </c>
      <c r="E10" s="137">
        <v>355690</v>
      </c>
      <c r="F10" s="137">
        <v>290691</v>
      </c>
      <c r="G10" s="137">
        <v>306124</v>
      </c>
      <c r="H10" s="325">
        <v>1220750</v>
      </c>
      <c r="I10" s="326"/>
      <c r="J10" s="138">
        <v>286535</v>
      </c>
      <c r="K10" s="137">
        <v>380821</v>
      </c>
      <c r="L10" s="137">
        <v>322804</v>
      </c>
      <c r="M10" s="137">
        <v>320815</v>
      </c>
      <c r="N10" s="139">
        <v>1310975</v>
      </c>
      <c r="O10" s="328"/>
      <c r="P10" s="138">
        <v>319043</v>
      </c>
      <c r="Q10" s="137">
        <v>428908</v>
      </c>
      <c r="R10" s="137">
        <v>357606</v>
      </c>
      <c r="S10" s="140">
        <v>357129</v>
      </c>
      <c r="T10" s="141">
        <v>1462686</v>
      </c>
      <c r="U10" s="329"/>
      <c r="V10" s="138">
        <v>336929</v>
      </c>
      <c r="W10" s="137">
        <v>434326</v>
      </c>
      <c r="X10" s="140">
        <v>349901</v>
      </c>
      <c r="Y10" s="141">
        <v>1121156</v>
      </c>
      <c r="Z10" s="4"/>
      <c r="AA10" s="1"/>
      <c r="AB10" s="1"/>
      <c r="AC10" s="1"/>
      <c r="AD10" s="1"/>
      <c r="AE10" s="1"/>
      <c r="AF10" s="1"/>
      <c r="AG10" s="1"/>
      <c r="AH10" s="1"/>
    </row>
    <row r="11" spans="1:34" ht="12" customHeight="1" x14ac:dyDescent="0.2">
      <c r="A11" s="557" t="s">
        <v>263</v>
      </c>
      <c r="B11" s="554">
        <v>0.04</v>
      </c>
      <c r="C11" s="90"/>
      <c r="D11" s="522">
        <v>0.03</v>
      </c>
      <c r="E11" s="523">
        <v>0.03</v>
      </c>
      <c r="F11" s="523">
        <v>0.08</v>
      </c>
      <c r="G11" s="524">
        <v>0.12</v>
      </c>
      <c r="H11" s="555">
        <v>0.06</v>
      </c>
      <c r="I11" s="90"/>
      <c r="J11" s="522">
        <v>7.0000000000000007E-2</v>
      </c>
      <c r="K11" s="523">
        <v>7.0000000000000007E-2</v>
      </c>
      <c r="L11" s="523">
        <v>0.11</v>
      </c>
      <c r="M11" s="523">
        <v>0.05</v>
      </c>
      <c r="N11" s="521">
        <v>7.0000000000000007E-2</v>
      </c>
      <c r="O11" s="90"/>
      <c r="P11" s="522">
        <v>0.11</v>
      </c>
      <c r="Q11" s="523">
        <v>0.13</v>
      </c>
      <c r="R11" s="523">
        <v>0.11</v>
      </c>
      <c r="S11" s="524">
        <v>0.11</v>
      </c>
      <c r="T11" s="525">
        <v>0.12</v>
      </c>
      <c r="U11" s="526"/>
      <c r="V11" s="522">
        <v>0.06</v>
      </c>
      <c r="W11" s="523">
        <v>0.01</v>
      </c>
      <c r="X11" s="524">
        <v>-0.02</v>
      </c>
      <c r="Y11" s="525">
        <v>0.01</v>
      </c>
      <c r="Z11" s="4"/>
      <c r="AA11" s="1"/>
      <c r="AB11" s="1"/>
      <c r="AC11" s="1"/>
      <c r="AD11" s="1"/>
      <c r="AE11" s="1"/>
      <c r="AF11" s="1"/>
      <c r="AG11" s="1"/>
      <c r="AH11" s="1"/>
    </row>
    <row r="12" spans="1:34" ht="12" customHeight="1" x14ac:dyDescent="0.2">
      <c r="A12" s="557" t="s">
        <v>264</v>
      </c>
      <c r="B12" s="554">
        <v>0.05</v>
      </c>
      <c r="C12" s="90"/>
      <c r="D12" s="522">
        <v>0.05</v>
      </c>
      <c r="E12" s="523">
        <v>0.05</v>
      </c>
      <c r="F12" s="523">
        <v>0.02</v>
      </c>
      <c r="G12" s="524">
        <v>0</v>
      </c>
      <c r="H12" s="555">
        <v>0.04</v>
      </c>
      <c r="I12" s="90"/>
      <c r="J12" s="522">
        <v>0.01</v>
      </c>
      <c r="K12" s="523">
        <v>0.02</v>
      </c>
      <c r="L12" s="523">
        <v>0.01</v>
      </c>
      <c r="M12" s="523">
        <v>0.01</v>
      </c>
      <c r="N12" s="521">
        <v>0.02</v>
      </c>
      <c r="O12" s="90"/>
      <c r="P12" s="522">
        <v>-0.01</v>
      </c>
      <c r="Q12" s="523">
        <v>-0.04</v>
      </c>
      <c r="R12" s="523">
        <v>-0.04</v>
      </c>
      <c r="S12" s="524">
        <v>-0.02</v>
      </c>
      <c r="T12" s="525">
        <v>-0.03</v>
      </c>
      <c r="U12" s="526"/>
      <c r="V12" s="522">
        <v>0.01</v>
      </c>
      <c r="W12" s="523">
        <v>0.02</v>
      </c>
      <c r="X12" s="524">
        <v>0.03</v>
      </c>
      <c r="Y12" s="525">
        <v>0.02</v>
      </c>
      <c r="Z12" s="4"/>
      <c r="AA12" s="1"/>
      <c r="AB12" s="1"/>
      <c r="AC12" s="1"/>
      <c r="AD12" s="1"/>
      <c r="AE12" s="1"/>
      <c r="AF12" s="1"/>
      <c r="AG12" s="1"/>
      <c r="AH12" s="1"/>
    </row>
    <row r="13" spans="1:34" ht="12" customHeight="1" x14ac:dyDescent="0.2">
      <c r="A13" s="557" t="s">
        <v>265</v>
      </c>
      <c r="B13" s="554">
        <v>0.09</v>
      </c>
      <c r="C13" s="90"/>
      <c r="D13" s="522">
        <v>0.08</v>
      </c>
      <c r="E13" s="523">
        <v>0.08</v>
      </c>
      <c r="F13" s="523">
        <v>0.1</v>
      </c>
      <c r="G13" s="524">
        <v>0.12</v>
      </c>
      <c r="H13" s="555">
        <v>0.1</v>
      </c>
      <c r="I13" s="90"/>
      <c r="J13" s="522">
        <v>0.08</v>
      </c>
      <c r="K13" s="523">
        <v>0.09</v>
      </c>
      <c r="L13" s="523">
        <v>0.12</v>
      </c>
      <c r="M13" s="523">
        <v>0.06</v>
      </c>
      <c r="N13" s="521">
        <v>0.09</v>
      </c>
      <c r="O13" s="90"/>
      <c r="P13" s="522">
        <v>0.1</v>
      </c>
      <c r="Q13" s="523">
        <v>0.09</v>
      </c>
      <c r="R13" s="523">
        <v>7.0000000000000007E-2</v>
      </c>
      <c r="S13" s="524">
        <v>0.09</v>
      </c>
      <c r="T13" s="525">
        <v>0.09</v>
      </c>
      <c r="U13" s="526"/>
      <c r="V13" s="522">
        <v>7.0000000000000007E-2</v>
      </c>
      <c r="W13" s="523">
        <v>0.03</v>
      </c>
      <c r="X13" s="524">
        <v>0.01</v>
      </c>
      <c r="Y13" s="525">
        <v>0.03</v>
      </c>
      <c r="Z13" s="4"/>
      <c r="AA13" s="1"/>
      <c r="AB13" s="1"/>
      <c r="AC13" s="1"/>
      <c r="AD13" s="1"/>
      <c r="AE13" s="1"/>
      <c r="AF13" s="1"/>
      <c r="AG13" s="1"/>
      <c r="AH13" s="1"/>
    </row>
    <row r="14" spans="1:34" ht="12" customHeight="1" x14ac:dyDescent="0.2">
      <c r="A14" s="557" t="s">
        <v>266</v>
      </c>
      <c r="B14" s="558">
        <v>0.09</v>
      </c>
      <c r="C14" s="90"/>
      <c r="D14" s="544">
        <v>0.08</v>
      </c>
      <c r="E14" s="545">
        <v>0.08</v>
      </c>
      <c r="F14" s="545">
        <v>0.1</v>
      </c>
      <c r="G14" s="546">
        <v>0.12</v>
      </c>
      <c r="H14" s="559">
        <v>0.1</v>
      </c>
      <c r="I14" s="90"/>
      <c r="J14" s="544">
        <v>0.08</v>
      </c>
      <c r="K14" s="545">
        <v>0.09</v>
      </c>
      <c r="L14" s="545">
        <v>0.12</v>
      </c>
      <c r="M14" s="545">
        <v>0.06</v>
      </c>
      <c r="N14" s="543">
        <v>0.09</v>
      </c>
      <c r="O14" s="90"/>
      <c r="P14" s="544">
        <v>0.1</v>
      </c>
      <c r="Q14" s="545">
        <v>0.09</v>
      </c>
      <c r="R14" s="545">
        <v>7.0000000000000007E-2</v>
      </c>
      <c r="S14" s="546">
        <v>0.09</v>
      </c>
      <c r="T14" s="547">
        <v>0.09</v>
      </c>
      <c r="U14" s="526"/>
      <c r="V14" s="544">
        <v>7.0000000000000007E-2</v>
      </c>
      <c r="W14" s="545">
        <v>0.03</v>
      </c>
      <c r="X14" s="546">
        <v>0.01</v>
      </c>
      <c r="Y14" s="547">
        <v>0.03</v>
      </c>
      <c r="Z14" s="4"/>
      <c r="AA14" s="1"/>
      <c r="AB14" s="1"/>
      <c r="AC14" s="1"/>
      <c r="AD14" s="1"/>
      <c r="AE14" s="1"/>
      <c r="AF14" s="1"/>
      <c r="AG14" s="1"/>
      <c r="AH14" s="1"/>
    </row>
    <row r="15" spans="1:34" ht="6.95" customHeight="1" x14ac:dyDescent="0.2">
      <c r="A15" s="560"/>
      <c r="B15" s="523"/>
      <c r="C15" s="90"/>
      <c r="D15" s="523"/>
      <c r="E15" s="523"/>
      <c r="F15" s="523"/>
      <c r="G15" s="523"/>
      <c r="H15" s="523"/>
      <c r="I15" s="90"/>
      <c r="J15" s="523"/>
      <c r="K15" s="523"/>
      <c r="L15" s="523"/>
      <c r="M15" s="523"/>
      <c r="N15" s="523"/>
      <c r="O15" s="90"/>
      <c r="P15" s="523"/>
      <c r="Q15" s="523"/>
      <c r="R15" s="523"/>
      <c r="S15" s="523"/>
      <c r="T15" s="523"/>
      <c r="U15" s="90"/>
      <c r="V15" s="523"/>
      <c r="W15" s="523"/>
      <c r="X15" s="523"/>
      <c r="Y15" s="523"/>
      <c r="Z15" s="4"/>
      <c r="AA15" s="1"/>
      <c r="AB15" s="1"/>
      <c r="AC15" s="1"/>
      <c r="AD15" s="1"/>
      <c r="AE15" s="1"/>
      <c r="AF15" s="1"/>
      <c r="AG15" s="1"/>
      <c r="AH15" s="1"/>
    </row>
    <row r="16" spans="1:34" ht="12" customHeight="1" x14ac:dyDescent="0.2">
      <c r="A16" s="553" t="s">
        <v>331</v>
      </c>
      <c r="B16" s="561"/>
      <c r="C16" s="90"/>
      <c r="D16" s="562"/>
      <c r="E16" s="563"/>
      <c r="F16" s="563"/>
      <c r="G16" s="564"/>
      <c r="H16" s="565"/>
      <c r="I16" s="90"/>
      <c r="J16" s="562"/>
      <c r="K16" s="563"/>
      <c r="L16" s="563"/>
      <c r="M16" s="563"/>
      <c r="N16" s="566"/>
      <c r="O16" s="90"/>
      <c r="P16" s="562"/>
      <c r="Q16" s="563"/>
      <c r="R16" s="563"/>
      <c r="S16" s="564"/>
      <c r="T16" s="567"/>
      <c r="U16" s="526"/>
      <c r="V16" s="562"/>
      <c r="W16" s="563"/>
      <c r="X16" s="564"/>
      <c r="Y16" s="567"/>
      <c r="Z16" s="4"/>
      <c r="AA16" s="1"/>
      <c r="AB16" s="1"/>
      <c r="AC16" s="1"/>
      <c r="AD16" s="1"/>
      <c r="AE16" s="1"/>
      <c r="AF16" s="1"/>
      <c r="AG16" s="1"/>
      <c r="AH16" s="1"/>
    </row>
    <row r="17" spans="1:34" ht="12" customHeight="1" x14ac:dyDescent="0.2">
      <c r="A17" s="568" t="s">
        <v>49</v>
      </c>
      <c r="B17" s="325">
        <v>197075</v>
      </c>
      <c r="C17" s="326"/>
      <c r="D17" s="138">
        <v>76538</v>
      </c>
      <c r="E17" s="137">
        <v>93277</v>
      </c>
      <c r="F17" s="137">
        <v>116356</v>
      </c>
      <c r="G17" s="137">
        <v>146467</v>
      </c>
      <c r="H17" s="325">
        <v>432638</v>
      </c>
      <c r="I17" s="326"/>
      <c r="J17" s="138">
        <v>131957</v>
      </c>
      <c r="K17" s="137">
        <v>152388</v>
      </c>
      <c r="L17" s="137">
        <v>142476</v>
      </c>
      <c r="M17" s="137">
        <v>161792</v>
      </c>
      <c r="N17" s="139">
        <v>588613</v>
      </c>
      <c r="O17" s="328"/>
      <c r="P17" s="138">
        <v>160390</v>
      </c>
      <c r="Q17" s="137">
        <v>192527</v>
      </c>
      <c r="R17" s="137">
        <v>183768</v>
      </c>
      <c r="S17" s="140">
        <v>193325</v>
      </c>
      <c r="T17" s="141">
        <v>730010</v>
      </c>
      <c r="U17" s="329"/>
      <c r="V17" s="138">
        <v>172165</v>
      </c>
      <c r="W17" s="137">
        <v>203799</v>
      </c>
      <c r="X17" s="140">
        <v>188135</v>
      </c>
      <c r="Y17" s="141">
        <v>564099</v>
      </c>
      <c r="Z17" s="4"/>
      <c r="AA17" s="1"/>
      <c r="AB17" s="1"/>
      <c r="AC17" s="1"/>
      <c r="AD17" s="1"/>
      <c r="AE17" s="1"/>
      <c r="AF17" s="1"/>
      <c r="AG17" s="1"/>
      <c r="AH17" s="1"/>
    </row>
    <row r="18" spans="1:34" ht="12" customHeight="1" x14ac:dyDescent="0.2">
      <c r="A18" s="557" t="s">
        <v>263</v>
      </c>
      <c r="B18" s="343" t="s">
        <v>71</v>
      </c>
      <c r="C18" s="90"/>
      <c r="D18" s="522">
        <v>0.98</v>
      </c>
      <c r="E18" s="523">
        <v>1.1200000000000001</v>
      </c>
      <c r="F18" s="523">
        <v>2.0099999999999998</v>
      </c>
      <c r="G18" s="524">
        <v>0.94</v>
      </c>
      <c r="H18" s="555">
        <v>1.2</v>
      </c>
      <c r="I18" s="90"/>
      <c r="J18" s="522">
        <v>0.72</v>
      </c>
      <c r="K18" s="523">
        <v>0.63</v>
      </c>
      <c r="L18" s="523">
        <v>0.22</v>
      </c>
      <c r="M18" s="523">
        <v>0.1</v>
      </c>
      <c r="N18" s="521">
        <v>0.36</v>
      </c>
      <c r="O18" s="90"/>
      <c r="P18" s="522">
        <v>0.22</v>
      </c>
      <c r="Q18" s="523">
        <v>0.26</v>
      </c>
      <c r="R18" s="523">
        <v>0.28999999999999998</v>
      </c>
      <c r="S18" s="524">
        <v>0.19</v>
      </c>
      <c r="T18" s="525">
        <v>0.24</v>
      </c>
      <c r="U18" s="526"/>
      <c r="V18" s="522">
        <v>7.0000000000000007E-2</v>
      </c>
      <c r="W18" s="523">
        <v>0.06</v>
      </c>
      <c r="X18" s="524">
        <v>0.02</v>
      </c>
      <c r="Y18" s="521">
        <v>0.05</v>
      </c>
      <c r="Z18" s="4"/>
      <c r="AA18" s="1"/>
      <c r="AB18" s="1"/>
      <c r="AC18" s="1"/>
      <c r="AD18" s="1"/>
      <c r="AE18" s="1"/>
      <c r="AF18" s="1"/>
      <c r="AG18" s="1"/>
      <c r="AH18" s="1"/>
    </row>
    <row r="19" spans="1:34" ht="12" customHeight="1" x14ac:dyDescent="0.2">
      <c r="A19" s="557" t="s">
        <v>264</v>
      </c>
      <c r="B19" s="343" t="s">
        <v>71</v>
      </c>
      <c r="C19" s="90"/>
      <c r="D19" s="522">
        <v>0.2</v>
      </c>
      <c r="E19" s="523">
        <v>0.16</v>
      </c>
      <c r="F19" s="523">
        <v>0.02</v>
      </c>
      <c r="G19" s="524">
        <v>-0.02</v>
      </c>
      <c r="H19" s="555">
        <v>7.0000000000000007E-2</v>
      </c>
      <c r="I19" s="90"/>
      <c r="J19" s="522">
        <v>0.01</v>
      </c>
      <c r="K19" s="523">
        <v>0.03</v>
      </c>
      <c r="L19" s="523">
        <v>0.05</v>
      </c>
      <c r="M19" s="523">
        <v>0.04</v>
      </c>
      <c r="N19" s="521">
        <v>0.03</v>
      </c>
      <c r="O19" s="90"/>
      <c r="P19" s="522">
        <v>-0.06</v>
      </c>
      <c r="Q19" s="523">
        <v>-0.1</v>
      </c>
      <c r="R19" s="523">
        <v>-0.17</v>
      </c>
      <c r="S19" s="524">
        <v>-0.09</v>
      </c>
      <c r="T19" s="525">
        <v>-0.11</v>
      </c>
      <c r="U19" s="526"/>
      <c r="V19" s="522">
        <v>0.02</v>
      </c>
      <c r="W19" s="523">
        <v>0.03</v>
      </c>
      <c r="X19" s="524">
        <v>0.09</v>
      </c>
      <c r="Y19" s="525">
        <v>0.05</v>
      </c>
      <c r="Z19" s="4"/>
      <c r="AA19" s="1"/>
      <c r="AB19" s="1"/>
      <c r="AC19" s="1"/>
      <c r="AD19" s="1"/>
      <c r="AE19" s="1"/>
      <c r="AF19" s="1"/>
      <c r="AG19" s="1"/>
      <c r="AH19" s="1"/>
    </row>
    <row r="20" spans="1:34" ht="12" customHeight="1" x14ac:dyDescent="0.2">
      <c r="A20" s="557" t="s">
        <v>265</v>
      </c>
      <c r="B20" s="343" t="s">
        <v>71</v>
      </c>
      <c r="C20" s="90"/>
      <c r="D20" s="522">
        <v>1.18</v>
      </c>
      <c r="E20" s="523">
        <v>1.28</v>
      </c>
      <c r="F20" s="523">
        <v>2.0299999999999998</v>
      </c>
      <c r="G20" s="524">
        <v>0.92</v>
      </c>
      <c r="H20" s="555">
        <v>1.27</v>
      </c>
      <c r="I20" s="90"/>
      <c r="J20" s="522">
        <v>0.73</v>
      </c>
      <c r="K20" s="523">
        <v>0.66</v>
      </c>
      <c r="L20" s="523">
        <v>0.27</v>
      </c>
      <c r="M20" s="523">
        <v>0.14000000000000001</v>
      </c>
      <c r="N20" s="521">
        <v>0.39</v>
      </c>
      <c r="O20" s="90"/>
      <c r="P20" s="522">
        <v>0.16</v>
      </c>
      <c r="Q20" s="523">
        <v>0.16</v>
      </c>
      <c r="R20" s="523">
        <v>0.12</v>
      </c>
      <c r="S20" s="524">
        <v>0.1</v>
      </c>
      <c r="T20" s="525">
        <v>0.13</v>
      </c>
      <c r="U20" s="526"/>
      <c r="V20" s="522">
        <v>0.09</v>
      </c>
      <c r="W20" s="523">
        <v>0.09</v>
      </c>
      <c r="X20" s="524">
        <v>0.11</v>
      </c>
      <c r="Y20" s="525">
        <v>0.1</v>
      </c>
      <c r="Z20" s="4"/>
      <c r="AA20" s="1"/>
      <c r="AB20" s="1"/>
      <c r="AC20" s="1"/>
      <c r="AD20" s="1"/>
      <c r="AE20" s="1"/>
      <c r="AF20" s="1"/>
      <c r="AG20" s="1"/>
      <c r="AH20" s="1"/>
    </row>
    <row r="21" spans="1:34" ht="12" customHeight="1" x14ac:dyDescent="0.2">
      <c r="A21" s="557" t="s">
        <v>267</v>
      </c>
      <c r="B21" s="343" t="s">
        <v>71</v>
      </c>
      <c r="C21" s="90"/>
      <c r="D21" s="522">
        <v>-0.87</v>
      </c>
      <c r="E21" s="523">
        <v>-0.97</v>
      </c>
      <c r="F21" s="523">
        <v>-1.78</v>
      </c>
      <c r="G21" s="524">
        <v>-0.71</v>
      </c>
      <c r="H21" s="555">
        <v>-1</v>
      </c>
      <c r="I21" s="90"/>
      <c r="J21" s="522">
        <v>-0.61</v>
      </c>
      <c r="K21" s="523">
        <v>-0.55000000000000004</v>
      </c>
      <c r="L21" s="523">
        <v>-0.14000000000000001</v>
      </c>
      <c r="M21" s="523">
        <v>0</v>
      </c>
      <c r="N21" s="521">
        <v>-0.26</v>
      </c>
      <c r="O21" s="90"/>
      <c r="P21" s="522">
        <v>0</v>
      </c>
      <c r="Q21" s="523">
        <v>0</v>
      </c>
      <c r="R21" s="523">
        <v>0</v>
      </c>
      <c r="S21" s="346" t="s">
        <v>242</v>
      </c>
      <c r="T21" s="397" t="s">
        <v>242</v>
      </c>
      <c r="U21" s="526"/>
      <c r="V21" s="522">
        <v>0</v>
      </c>
      <c r="W21" s="523">
        <v>0</v>
      </c>
      <c r="X21" s="524">
        <v>0</v>
      </c>
      <c r="Y21" s="525">
        <v>0</v>
      </c>
      <c r="Z21" s="4"/>
      <c r="AA21" s="1"/>
      <c r="AB21" s="1"/>
      <c r="AC21" s="1"/>
      <c r="AD21" s="1"/>
      <c r="AE21" s="1"/>
      <c r="AF21" s="1"/>
      <c r="AG21" s="1"/>
      <c r="AH21" s="1"/>
    </row>
    <row r="22" spans="1:34" ht="12" customHeight="1" x14ac:dyDescent="0.2">
      <c r="A22" s="557" t="s">
        <v>266</v>
      </c>
      <c r="B22" s="360" t="s">
        <v>71</v>
      </c>
      <c r="C22" s="90"/>
      <c r="D22" s="544">
        <v>0.31</v>
      </c>
      <c r="E22" s="545">
        <v>0.31</v>
      </c>
      <c r="F22" s="545">
        <v>0.25</v>
      </c>
      <c r="G22" s="546">
        <v>0.21</v>
      </c>
      <c r="H22" s="559">
        <v>0.27</v>
      </c>
      <c r="I22" s="90"/>
      <c r="J22" s="544">
        <v>0.12</v>
      </c>
      <c r="K22" s="545">
        <v>0.11</v>
      </c>
      <c r="L22" s="545">
        <v>0.13</v>
      </c>
      <c r="M22" s="545">
        <v>0.14000000000000001</v>
      </c>
      <c r="N22" s="543">
        <v>0.13</v>
      </c>
      <c r="O22" s="90"/>
      <c r="P22" s="544">
        <v>0.16</v>
      </c>
      <c r="Q22" s="545">
        <v>0.16</v>
      </c>
      <c r="R22" s="545">
        <v>0.12</v>
      </c>
      <c r="S22" s="546">
        <v>0.1</v>
      </c>
      <c r="T22" s="547">
        <v>0.13</v>
      </c>
      <c r="U22" s="526"/>
      <c r="V22" s="544">
        <v>0.09</v>
      </c>
      <c r="W22" s="545">
        <v>0.09</v>
      </c>
      <c r="X22" s="546">
        <v>0.11</v>
      </c>
      <c r="Y22" s="547">
        <v>0.1</v>
      </c>
      <c r="Z22" s="4"/>
      <c r="AA22" s="1"/>
      <c r="AB22" s="1"/>
      <c r="AC22" s="1"/>
      <c r="AD22" s="1"/>
      <c r="AE22" s="1"/>
      <c r="AF22" s="1"/>
      <c r="AG22" s="1"/>
      <c r="AH22" s="1"/>
    </row>
    <row r="23" spans="1:34" ht="6.95" customHeight="1" x14ac:dyDescent="0.2">
      <c r="A23" s="569"/>
      <c r="B23" s="523"/>
      <c r="C23" s="90"/>
      <c r="D23" s="523"/>
      <c r="E23" s="523"/>
      <c r="F23" s="523"/>
      <c r="G23" s="523"/>
      <c r="H23" s="523"/>
      <c r="I23" s="90"/>
      <c r="J23" s="523"/>
      <c r="K23" s="523"/>
      <c r="L23" s="523"/>
      <c r="M23" s="523"/>
      <c r="N23" s="523"/>
      <c r="O23" s="90"/>
      <c r="P23" s="523"/>
      <c r="Q23" s="523"/>
      <c r="R23" s="523"/>
      <c r="S23" s="523"/>
      <c r="T23" s="523"/>
      <c r="U23" s="90"/>
      <c r="V23" s="523"/>
      <c r="W23" s="523"/>
      <c r="X23" s="523"/>
      <c r="Y23" s="523"/>
      <c r="Z23" s="4"/>
      <c r="AA23" s="1"/>
      <c r="AB23" s="1"/>
      <c r="AC23" s="1"/>
      <c r="AD23" s="1"/>
      <c r="AE23" s="1"/>
      <c r="AF23" s="1"/>
      <c r="AG23" s="1"/>
      <c r="AH23" s="1"/>
    </row>
    <row r="24" spans="1:34" ht="12" customHeight="1" x14ac:dyDescent="0.2">
      <c r="A24" s="553" t="s">
        <v>268</v>
      </c>
      <c r="B24" s="561"/>
      <c r="C24" s="90"/>
      <c r="D24" s="562"/>
      <c r="E24" s="563"/>
      <c r="F24" s="563"/>
      <c r="G24" s="563"/>
      <c r="H24" s="561"/>
      <c r="I24" s="90"/>
      <c r="J24" s="562"/>
      <c r="K24" s="563"/>
      <c r="L24" s="563"/>
      <c r="M24" s="563"/>
      <c r="N24" s="566"/>
      <c r="O24" s="90"/>
      <c r="P24" s="562"/>
      <c r="Q24" s="563"/>
      <c r="R24" s="563"/>
      <c r="S24" s="564"/>
      <c r="T24" s="567"/>
      <c r="U24" s="526"/>
      <c r="V24" s="562"/>
      <c r="W24" s="563"/>
      <c r="X24" s="564"/>
      <c r="Y24" s="567"/>
      <c r="Z24" s="4"/>
      <c r="AA24" s="1"/>
      <c r="AB24" s="1"/>
      <c r="AC24" s="1"/>
      <c r="AD24" s="1"/>
      <c r="AE24" s="1"/>
      <c r="AF24" s="1"/>
      <c r="AG24" s="1"/>
      <c r="AH24" s="1"/>
    </row>
    <row r="25" spans="1:34" ht="12" customHeight="1" x14ac:dyDescent="0.2">
      <c r="A25" s="556" t="s">
        <v>49</v>
      </c>
      <c r="B25" s="343" t="s">
        <v>71</v>
      </c>
      <c r="C25" s="326"/>
      <c r="D25" s="344" t="s">
        <v>71</v>
      </c>
      <c r="E25" s="345" t="s">
        <v>71</v>
      </c>
      <c r="F25" s="345" t="s">
        <v>71</v>
      </c>
      <c r="G25" s="345" t="s">
        <v>71</v>
      </c>
      <c r="H25" s="343" t="s">
        <v>71</v>
      </c>
      <c r="I25" s="326"/>
      <c r="J25" s="344" t="s">
        <v>71</v>
      </c>
      <c r="K25" s="345" t="s">
        <v>71</v>
      </c>
      <c r="L25" s="137">
        <v>58828</v>
      </c>
      <c r="M25" s="137">
        <v>53884</v>
      </c>
      <c r="N25" s="139">
        <v>112712</v>
      </c>
      <c r="O25" s="328"/>
      <c r="P25" s="138">
        <v>59717</v>
      </c>
      <c r="Q25" s="137">
        <v>126098</v>
      </c>
      <c r="R25" s="137">
        <v>81545</v>
      </c>
      <c r="S25" s="140">
        <v>65906</v>
      </c>
      <c r="T25" s="141">
        <v>333266</v>
      </c>
      <c r="U25" s="329"/>
      <c r="V25" s="138">
        <v>65971</v>
      </c>
      <c r="W25" s="137">
        <v>132951</v>
      </c>
      <c r="X25" s="140">
        <v>79721</v>
      </c>
      <c r="Y25" s="141">
        <v>278643</v>
      </c>
      <c r="Z25" s="4"/>
      <c r="AA25" s="1"/>
      <c r="AB25" s="1"/>
      <c r="AC25" s="1"/>
      <c r="AD25" s="1"/>
      <c r="AE25" s="1"/>
      <c r="AF25" s="1"/>
      <c r="AG25" s="1"/>
      <c r="AH25" s="1"/>
    </row>
    <row r="26" spans="1:34" ht="12" customHeight="1" x14ac:dyDescent="0.2">
      <c r="A26" s="557" t="s">
        <v>352</v>
      </c>
      <c r="B26" s="343" t="s">
        <v>71</v>
      </c>
      <c r="C26" s="90"/>
      <c r="D26" s="344" t="s">
        <v>71</v>
      </c>
      <c r="E26" s="345" t="s">
        <v>71</v>
      </c>
      <c r="F26" s="345" t="s">
        <v>71</v>
      </c>
      <c r="G26" s="345" t="s">
        <v>71</v>
      </c>
      <c r="H26" s="343" t="s">
        <v>71</v>
      </c>
      <c r="I26" s="90"/>
      <c r="J26" s="344" t="s">
        <v>71</v>
      </c>
      <c r="K26" s="345" t="s">
        <v>71</v>
      </c>
      <c r="L26" s="523">
        <v>1</v>
      </c>
      <c r="M26" s="523">
        <v>1</v>
      </c>
      <c r="N26" s="521">
        <v>1</v>
      </c>
      <c r="O26" s="90"/>
      <c r="P26" s="522">
        <v>1</v>
      </c>
      <c r="Q26" s="523">
        <v>1</v>
      </c>
      <c r="R26" s="523">
        <v>0.39</v>
      </c>
      <c r="S26" s="524">
        <v>0.22</v>
      </c>
      <c r="T26" s="525">
        <v>1.96</v>
      </c>
      <c r="U26" s="526"/>
      <c r="V26" s="522">
        <v>0.1</v>
      </c>
      <c r="W26" s="523">
        <v>0.05</v>
      </c>
      <c r="X26" s="524">
        <v>-0.02</v>
      </c>
      <c r="Y26" s="525">
        <v>0.04</v>
      </c>
      <c r="Z26" s="4"/>
      <c r="AA26" s="1"/>
      <c r="AB26" s="1"/>
      <c r="AC26" s="1"/>
      <c r="AD26" s="1"/>
      <c r="AE26" s="1"/>
      <c r="AF26" s="1"/>
      <c r="AG26" s="1"/>
      <c r="AH26" s="1"/>
    </row>
    <row r="27" spans="1:34" ht="12" customHeight="1" x14ac:dyDescent="0.2">
      <c r="A27" s="557" t="s">
        <v>264</v>
      </c>
      <c r="B27" s="343" t="s">
        <v>71</v>
      </c>
      <c r="C27" s="90"/>
      <c r="D27" s="344" t="s">
        <v>71</v>
      </c>
      <c r="E27" s="345" t="s">
        <v>71</v>
      </c>
      <c r="F27" s="345" t="s">
        <v>71</v>
      </c>
      <c r="G27" s="345" t="s">
        <v>71</v>
      </c>
      <c r="H27" s="343" t="s">
        <v>71</v>
      </c>
      <c r="I27" s="90"/>
      <c r="J27" s="344" t="s">
        <v>71</v>
      </c>
      <c r="K27" s="345" t="s">
        <v>71</v>
      </c>
      <c r="L27" s="523">
        <v>0</v>
      </c>
      <c r="M27" s="523">
        <v>0</v>
      </c>
      <c r="N27" s="379" t="s">
        <v>71</v>
      </c>
      <c r="O27" s="90"/>
      <c r="P27" s="522">
        <v>0</v>
      </c>
      <c r="Q27" s="523">
        <v>0</v>
      </c>
      <c r="R27" s="523">
        <v>-0.09</v>
      </c>
      <c r="S27" s="524">
        <v>-0.03</v>
      </c>
      <c r="T27" s="525">
        <v>-0.06</v>
      </c>
      <c r="U27" s="526"/>
      <c r="V27" s="522">
        <v>0.01</v>
      </c>
      <c r="W27" s="523">
        <v>0.02</v>
      </c>
      <c r="X27" s="524">
        <v>0.03</v>
      </c>
      <c r="Y27" s="525">
        <v>0.02</v>
      </c>
      <c r="Z27" s="4"/>
      <c r="AA27" s="1"/>
      <c r="AB27" s="1"/>
      <c r="AC27" s="1"/>
      <c r="AD27" s="1"/>
      <c r="AE27" s="1"/>
      <c r="AF27" s="1"/>
      <c r="AG27" s="1"/>
      <c r="AH27" s="1"/>
    </row>
    <row r="28" spans="1:34" ht="12" customHeight="1" x14ac:dyDescent="0.2">
      <c r="A28" s="557" t="s">
        <v>265</v>
      </c>
      <c r="B28" s="343" t="s">
        <v>71</v>
      </c>
      <c r="C28" s="90"/>
      <c r="D28" s="344" t="s">
        <v>71</v>
      </c>
      <c r="E28" s="345" t="s">
        <v>71</v>
      </c>
      <c r="F28" s="345" t="s">
        <v>71</v>
      </c>
      <c r="G28" s="345" t="s">
        <v>71</v>
      </c>
      <c r="H28" s="343" t="s">
        <v>71</v>
      </c>
      <c r="I28" s="90"/>
      <c r="J28" s="344" t="s">
        <v>71</v>
      </c>
      <c r="K28" s="345" t="s">
        <v>71</v>
      </c>
      <c r="L28" s="523">
        <v>1</v>
      </c>
      <c r="M28" s="523">
        <v>1</v>
      </c>
      <c r="N28" s="379" t="s">
        <v>71</v>
      </c>
      <c r="O28" s="90"/>
      <c r="P28" s="522">
        <v>1</v>
      </c>
      <c r="Q28" s="523">
        <v>1</v>
      </c>
      <c r="R28" s="523">
        <v>0.3</v>
      </c>
      <c r="S28" s="524">
        <v>0.19</v>
      </c>
      <c r="T28" s="525">
        <v>1.9</v>
      </c>
      <c r="U28" s="526"/>
      <c r="V28" s="522">
        <v>0.11</v>
      </c>
      <c r="W28" s="523">
        <v>7.0000000000000007E-2</v>
      </c>
      <c r="X28" s="524">
        <v>0.01</v>
      </c>
      <c r="Y28" s="525">
        <v>0.06</v>
      </c>
      <c r="Z28" s="4"/>
      <c r="AA28" s="1"/>
      <c r="AB28" s="1"/>
      <c r="AC28" s="1"/>
      <c r="AD28" s="1"/>
      <c r="AE28" s="1"/>
      <c r="AF28" s="1"/>
      <c r="AG28" s="1"/>
      <c r="AH28" s="1"/>
    </row>
    <row r="29" spans="1:34" ht="12" customHeight="1" x14ac:dyDescent="0.2">
      <c r="A29" s="557" t="s">
        <v>267</v>
      </c>
      <c r="B29" s="343" t="s">
        <v>71</v>
      </c>
      <c r="C29" s="90"/>
      <c r="D29" s="344" t="s">
        <v>71</v>
      </c>
      <c r="E29" s="345" t="s">
        <v>71</v>
      </c>
      <c r="F29" s="345" t="s">
        <v>71</v>
      </c>
      <c r="G29" s="345" t="s">
        <v>71</v>
      </c>
      <c r="H29" s="343" t="s">
        <v>71</v>
      </c>
      <c r="I29" s="90"/>
      <c r="J29" s="344" t="s">
        <v>71</v>
      </c>
      <c r="K29" s="345" t="s">
        <v>71</v>
      </c>
      <c r="L29" s="523">
        <v>-1</v>
      </c>
      <c r="M29" s="523">
        <v>-1</v>
      </c>
      <c r="N29" s="379" t="s">
        <v>71</v>
      </c>
      <c r="O29" s="90"/>
      <c r="P29" s="522">
        <v>-1</v>
      </c>
      <c r="Q29" s="523">
        <v>-1</v>
      </c>
      <c r="R29" s="523">
        <v>0</v>
      </c>
      <c r="S29" s="346" t="s">
        <v>242</v>
      </c>
      <c r="T29" s="525">
        <v>-1.65</v>
      </c>
      <c r="U29" s="526"/>
      <c r="V29" s="522">
        <v>0</v>
      </c>
      <c r="W29" s="523">
        <v>0</v>
      </c>
      <c r="X29" s="524">
        <v>0</v>
      </c>
      <c r="Y29" s="525">
        <v>0</v>
      </c>
      <c r="Z29" s="4"/>
      <c r="AA29" s="1"/>
      <c r="AB29" s="1"/>
      <c r="AC29" s="1"/>
      <c r="AD29" s="1"/>
      <c r="AE29" s="1"/>
      <c r="AF29" s="1"/>
      <c r="AG29" s="1"/>
      <c r="AH29" s="1"/>
    </row>
    <row r="30" spans="1:34" ht="12" customHeight="1" x14ac:dyDescent="0.2">
      <c r="A30" s="570" t="s">
        <v>266</v>
      </c>
      <c r="B30" s="343" t="s">
        <v>71</v>
      </c>
      <c r="C30" s="90"/>
      <c r="D30" s="344" t="s">
        <v>71</v>
      </c>
      <c r="E30" s="345" t="s">
        <v>71</v>
      </c>
      <c r="F30" s="345" t="s">
        <v>71</v>
      </c>
      <c r="G30" s="345" t="s">
        <v>71</v>
      </c>
      <c r="H30" s="343" t="s">
        <v>71</v>
      </c>
      <c r="I30" s="90"/>
      <c r="J30" s="344" t="s">
        <v>71</v>
      </c>
      <c r="K30" s="345" t="s">
        <v>71</v>
      </c>
      <c r="L30" s="523">
        <v>0</v>
      </c>
      <c r="M30" s="523">
        <v>0</v>
      </c>
      <c r="N30" s="379" t="s">
        <v>71</v>
      </c>
      <c r="O30" s="90"/>
      <c r="P30" s="522">
        <v>0</v>
      </c>
      <c r="Q30" s="523">
        <v>0</v>
      </c>
      <c r="R30" s="523">
        <v>0.3</v>
      </c>
      <c r="S30" s="524">
        <v>0.19</v>
      </c>
      <c r="T30" s="525">
        <v>0.25</v>
      </c>
      <c r="U30" s="526"/>
      <c r="V30" s="522">
        <v>0.11</v>
      </c>
      <c r="W30" s="523">
        <v>7.0000000000000007E-2</v>
      </c>
      <c r="X30" s="524">
        <v>0.01</v>
      </c>
      <c r="Y30" s="525">
        <v>0.06</v>
      </c>
      <c r="Z30" s="4"/>
      <c r="AA30" s="1"/>
      <c r="AB30" s="1"/>
      <c r="AC30" s="1"/>
      <c r="AD30" s="1"/>
      <c r="AE30" s="1"/>
      <c r="AF30" s="1"/>
      <c r="AG30" s="1"/>
      <c r="AH30" s="1"/>
    </row>
    <row r="31" spans="1:34" ht="12" customHeight="1" x14ac:dyDescent="0.2">
      <c r="A31" s="571" t="s">
        <v>269</v>
      </c>
      <c r="B31" s="331"/>
      <c r="C31" s="332"/>
      <c r="D31" s="333"/>
      <c r="E31" s="89"/>
      <c r="F31" s="89"/>
      <c r="G31" s="89"/>
      <c r="H31" s="331"/>
      <c r="I31" s="332"/>
      <c r="J31" s="333"/>
      <c r="K31" s="89"/>
      <c r="L31" s="89"/>
      <c r="M31" s="89"/>
      <c r="N31" s="336"/>
      <c r="O31" s="332"/>
      <c r="P31" s="333"/>
      <c r="Q31" s="89"/>
      <c r="R31" s="89"/>
      <c r="S31" s="334"/>
      <c r="T31" s="338"/>
      <c r="U31" s="337"/>
      <c r="V31" s="333"/>
      <c r="W31" s="89"/>
      <c r="X31" s="334"/>
      <c r="Y31" s="338"/>
      <c r="Z31" s="4"/>
      <c r="AA31" s="1"/>
      <c r="AB31" s="1"/>
      <c r="AC31" s="1"/>
      <c r="AD31" s="1"/>
      <c r="AE31" s="1"/>
      <c r="AF31" s="1"/>
      <c r="AG31" s="1"/>
      <c r="AH31" s="1"/>
    </row>
    <row r="32" spans="1:34" ht="12" customHeight="1" x14ac:dyDescent="0.2">
      <c r="A32" s="572" t="s">
        <v>270</v>
      </c>
      <c r="B32" s="348" t="s">
        <v>71</v>
      </c>
      <c r="C32" s="332"/>
      <c r="D32" s="349" t="s">
        <v>71</v>
      </c>
      <c r="E32" s="350" t="s">
        <v>71</v>
      </c>
      <c r="F32" s="350" t="s">
        <v>71</v>
      </c>
      <c r="G32" s="350" t="s">
        <v>71</v>
      </c>
      <c r="H32" s="348" t="s">
        <v>71</v>
      </c>
      <c r="I32" s="332"/>
      <c r="J32" s="349" t="s">
        <v>71</v>
      </c>
      <c r="K32" s="350" t="s">
        <v>71</v>
      </c>
      <c r="L32" s="89">
        <v>-0.08</v>
      </c>
      <c r="M32" s="89">
        <v>-0.05</v>
      </c>
      <c r="N32" s="486" t="s">
        <v>71</v>
      </c>
      <c r="O32" s="332"/>
      <c r="P32" s="333">
        <v>-0.05</v>
      </c>
      <c r="Q32" s="89">
        <v>0.33</v>
      </c>
      <c r="R32" s="350" t="s">
        <v>71</v>
      </c>
      <c r="S32" s="351" t="s">
        <v>71</v>
      </c>
      <c r="T32" s="336">
        <v>0.23</v>
      </c>
      <c r="U32" s="337"/>
      <c r="V32" s="349" t="s">
        <v>71</v>
      </c>
      <c r="W32" s="350" t="s">
        <v>71</v>
      </c>
      <c r="X32" s="351" t="s">
        <v>71</v>
      </c>
      <c r="Y32" s="573" t="s">
        <v>71</v>
      </c>
      <c r="Z32" s="4"/>
      <c r="AA32" s="1"/>
      <c r="AB32" s="1"/>
      <c r="AC32" s="1"/>
      <c r="AD32" s="1"/>
      <c r="AE32" s="1"/>
      <c r="AF32" s="1"/>
      <c r="AG32" s="1"/>
      <c r="AH32" s="1"/>
    </row>
    <row r="33" spans="1:34" ht="12" customHeight="1" x14ac:dyDescent="0.2">
      <c r="A33" s="572" t="s">
        <v>264</v>
      </c>
      <c r="B33" s="348" t="s">
        <v>71</v>
      </c>
      <c r="C33" s="332"/>
      <c r="D33" s="349" t="s">
        <v>71</v>
      </c>
      <c r="E33" s="350" t="s">
        <v>71</v>
      </c>
      <c r="F33" s="350" t="s">
        <v>71</v>
      </c>
      <c r="G33" s="350" t="s">
        <v>71</v>
      </c>
      <c r="H33" s="348" t="s">
        <v>71</v>
      </c>
      <c r="I33" s="332"/>
      <c r="J33" s="349" t="s">
        <v>71</v>
      </c>
      <c r="K33" s="350" t="s">
        <v>71</v>
      </c>
      <c r="L33" s="89">
        <v>0.03</v>
      </c>
      <c r="M33" s="89">
        <v>0.03</v>
      </c>
      <c r="N33" s="486" t="s">
        <v>71</v>
      </c>
      <c r="O33" s="332"/>
      <c r="P33" s="333">
        <v>-0.02</v>
      </c>
      <c r="Q33" s="89">
        <v>-0.05</v>
      </c>
      <c r="R33" s="350" t="s">
        <v>71</v>
      </c>
      <c r="S33" s="351" t="s">
        <v>71</v>
      </c>
      <c r="T33" s="336">
        <v>-0.04</v>
      </c>
      <c r="U33" s="337"/>
      <c r="V33" s="349" t="s">
        <v>71</v>
      </c>
      <c r="W33" s="350" t="s">
        <v>71</v>
      </c>
      <c r="X33" s="351" t="s">
        <v>71</v>
      </c>
      <c r="Y33" s="573" t="s">
        <v>71</v>
      </c>
      <c r="Z33" s="4"/>
      <c r="AA33" s="1"/>
      <c r="AB33" s="1"/>
      <c r="AC33" s="1"/>
      <c r="AD33" s="1"/>
      <c r="AE33" s="1"/>
      <c r="AF33" s="1"/>
      <c r="AG33" s="1"/>
      <c r="AH33" s="1"/>
    </row>
    <row r="34" spans="1:34" ht="12" customHeight="1" x14ac:dyDescent="0.2">
      <c r="A34" s="572" t="s">
        <v>271</v>
      </c>
      <c r="B34" s="348" t="s">
        <v>71</v>
      </c>
      <c r="C34" s="332"/>
      <c r="D34" s="349" t="s">
        <v>71</v>
      </c>
      <c r="E34" s="350" t="s">
        <v>71</v>
      </c>
      <c r="F34" s="350" t="s">
        <v>71</v>
      </c>
      <c r="G34" s="350" t="s">
        <v>71</v>
      </c>
      <c r="H34" s="348" t="s">
        <v>71</v>
      </c>
      <c r="I34" s="332"/>
      <c r="J34" s="349" t="s">
        <v>71</v>
      </c>
      <c r="K34" s="350" t="s">
        <v>71</v>
      </c>
      <c r="L34" s="89">
        <v>-0.05</v>
      </c>
      <c r="M34" s="89">
        <v>-0.02</v>
      </c>
      <c r="N34" s="486" t="s">
        <v>71</v>
      </c>
      <c r="O34" s="332"/>
      <c r="P34" s="333">
        <v>-7.0000000000000007E-2</v>
      </c>
      <c r="Q34" s="89">
        <v>0.28000000000000003</v>
      </c>
      <c r="R34" s="350" t="s">
        <v>71</v>
      </c>
      <c r="S34" s="351" t="s">
        <v>71</v>
      </c>
      <c r="T34" s="336">
        <v>0.19</v>
      </c>
      <c r="U34" s="337"/>
      <c r="V34" s="349" t="s">
        <v>71</v>
      </c>
      <c r="W34" s="350" t="s">
        <v>71</v>
      </c>
      <c r="X34" s="351" t="s">
        <v>71</v>
      </c>
      <c r="Y34" s="573" t="s">
        <v>71</v>
      </c>
      <c r="Z34" s="4"/>
      <c r="AA34" s="1"/>
      <c r="AB34" s="1"/>
      <c r="AC34" s="1"/>
      <c r="AD34" s="1"/>
      <c r="AE34" s="1"/>
      <c r="AF34" s="1"/>
      <c r="AG34" s="1"/>
      <c r="AH34" s="1"/>
    </row>
    <row r="35" spans="1:34" ht="12" customHeight="1" x14ac:dyDescent="0.2">
      <c r="A35" s="572" t="s">
        <v>272</v>
      </c>
      <c r="B35" s="348" t="s">
        <v>71</v>
      </c>
      <c r="C35" s="332"/>
      <c r="D35" s="349" t="s">
        <v>71</v>
      </c>
      <c r="E35" s="350" t="s">
        <v>71</v>
      </c>
      <c r="F35" s="350" t="s">
        <v>71</v>
      </c>
      <c r="G35" s="350" t="s">
        <v>71</v>
      </c>
      <c r="H35" s="348" t="s">
        <v>71</v>
      </c>
      <c r="I35" s="332"/>
      <c r="J35" s="349" t="s">
        <v>71</v>
      </c>
      <c r="K35" s="350" t="s">
        <v>71</v>
      </c>
      <c r="L35" s="89">
        <v>0.03</v>
      </c>
      <c r="M35" s="89">
        <v>0.03</v>
      </c>
      <c r="N35" s="486" t="s">
        <v>71</v>
      </c>
      <c r="O35" s="332"/>
      <c r="P35" s="333">
        <v>0.04</v>
      </c>
      <c r="Q35" s="89">
        <v>0</v>
      </c>
      <c r="R35" s="350" t="s">
        <v>71</v>
      </c>
      <c r="S35" s="351" t="s">
        <v>71</v>
      </c>
      <c r="T35" s="336">
        <v>0.01</v>
      </c>
      <c r="U35" s="337"/>
      <c r="V35" s="349" t="s">
        <v>71</v>
      </c>
      <c r="W35" s="350" t="s">
        <v>71</v>
      </c>
      <c r="X35" s="351" t="s">
        <v>71</v>
      </c>
      <c r="Y35" s="573" t="s">
        <v>71</v>
      </c>
      <c r="Z35" s="4"/>
      <c r="AA35" s="1"/>
      <c r="AB35" s="1"/>
      <c r="AC35" s="1"/>
      <c r="AD35" s="1"/>
      <c r="AE35" s="1"/>
      <c r="AF35" s="1"/>
      <c r="AG35" s="1"/>
      <c r="AH35" s="1"/>
    </row>
    <row r="36" spans="1:34" ht="12" customHeight="1" x14ac:dyDescent="0.2">
      <c r="A36" s="572" t="s">
        <v>273</v>
      </c>
      <c r="B36" s="473" t="s">
        <v>71</v>
      </c>
      <c r="C36" s="332"/>
      <c r="D36" s="475" t="s">
        <v>71</v>
      </c>
      <c r="E36" s="476" t="s">
        <v>71</v>
      </c>
      <c r="F36" s="476" t="s">
        <v>71</v>
      </c>
      <c r="G36" s="476" t="s">
        <v>71</v>
      </c>
      <c r="H36" s="473" t="s">
        <v>71</v>
      </c>
      <c r="I36" s="332"/>
      <c r="J36" s="475" t="s">
        <v>71</v>
      </c>
      <c r="K36" s="476" t="s">
        <v>71</v>
      </c>
      <c r="L36" s="355">
        <v>-0.02</v>
      </c>
      <c r="M36" s="355">
        <v>0.01</v>
      </c>
      <c r="N36" s="574" t="s">
        <v>71</v>
      </c>
      <c r="O36" s="332"/>
      <c r="P36" s="354">
        <v>-0.03</v>
      </c>
      <c r="Q36" s="355">
        <v>0.28000000000000003</v>
      </c>
      <c r="R36" s="476" t="s">
        <v>71</v>
      </c>
      <c r="S36" s="480" t="s">
        <v>71</v>
      </c>
      <c r="T36" s="358">
        <v>0.2</v>
      </c>
      <c r="U36" s="337"/>
      <c r="V36" s="475" t="s">
        <v>71</v>
      </c>
      <c r="W36" s="476" t="s">
        <v>71</v>
      </c>
      <c r="X36" s="480" t="s">
        <v>71</v>
      </c>
      <c r="Y36" s="575" t="s">
        <v>71</v>
      </c>
      <c r="Z36" s="4"/>
      <c r="AA36" s="1"/>
      <c r="AB36" s="1"/>
      <c r="AC36" s="1"/>
      <c r="AD36" s="1"/>
      <c r="AE36" s="1"/>
      <c r="AF36" s="1"/>
      <c r="AG36" s="1"/>
      <c r="AH36" s="1"/>
    </row>
    <row r="37" spans="1:34" ht="6.95" customHeight="1" x14ac:dyDescent="0.2">
      <c r="A37" s="560"/>
      <c r="B37" s="523"/>
      <c r="C37" s="90"/>
      <c r="D37" s="523"/>
      <c r="E37" s="523"/>
      <c r="F37" s="523"/>
      <c r="G37" s="523"/>
      <c r="H37" s="523"/>
      <c r="I37" s="90"/>
      <c r="J37" s="523"/>
      <c r="K37" s="523"/>
      <c r="L37" s="523"/>
      <c r="M37" s="523"/>
      <c r="N37" s="523"/>
      <c r="O37" s="90"/>
      <c r="P37" s="523"/>
      <c r="Q37" s="523"/>
      <c r="R37" s="523"/>
      <c r="S37" s="523"/>
      <c r="T37" s="523"/>
      <c r="U37" s="90"/>
      <c r="V37" s="523"/>
      <c r="W37" s="523"/>
      <c r="X37" s="523"/>
      <c r="Y37" s="523"/>
      <c r="Z37" s="4"/>
      <c r="AA37" s="1"/>
      <c r="AB37" s="1"/>
      <c r="AC37" s="1"/>
      <c r="AD37" s="1"/>
      <c r="AE37" s="1"/>
      <c r="AF37" s="1"/>
      <c r="AG37" s="1"/>
      <c r="AH37" s="1"/>
    </row>
    <row r="38" spans="1:34" ht="12" customHeight="1" x14ac:dyDescent="0.2">
      <c r="A38" s="553" t="s">
        <v>208</v>
      </c>
      <c r="B38" s="561"/>
      <c r="C38" s="90"/>
      <c r="D38" s="562"/>
      <c r="E38" s="563"/>
      <c r="F38" s="563"/>
      <c r="G38" s="564"/>
      <c r="H38" s="565"/>
      <c r="I38" s="90"/>
      <c r="J38" s="562"/>
      <c r="K38" s="563"/>
      <c r="L38" s="563"/>
      <c r="M38" s="563"/>
      <c r="N38" s="566"/>
      <c r="O38" s="90"/>
      <c r="P38" s="562"/>
      <c r="Q38" s="563"/>
      <c r="R38" s="563"/>
      <c r="S38" s="564"/>
      <c r="T38" s="567"/>
      <c r="U38" s="526"/>
      <c r="V38" s="562"/>
      <c r="W38" s="563"/>
      <c r="X38" s="564"/>
      <c r="Y38" s="567"/>
      <c r="Z38" s="4"/>
      <c r="AA38" s="1"/>
      <c r="AB38" s="1"/>
      <c r="AC38" s="1"/>
      <c r="AD38" s="1"/>
      <c r="AE38" s="1"/>
      <c r="AF38" s="1"/>
      <c r="AG38" s="1"/>
      <c r="AH38" s="1"/>
    </row>
    <row r="39" spans="1:34" ht="12" customHeight="1" x14ac:dyDescent="0.2">
      <c r="A39" s="568" t="s">
        <v>49</v>
      </c>
      <c r="B39" s="325">
        <v>147425</v>
      </c>
      <c r="C39" s="326"/>
      <c r="D39" s="138">
        <v>31741</v>
      </c>
      <c r="E39" s="137">
        <v>48214</v>
      </c>
      <c r="F39" s="137">
        <v>30560</v>
      </c>
      <c r="G39" s="137">
        <v>27729</v>
      </c>
      <c r="H39" s="325">
        <v>138244</v>
      </c>
      <c r="I39" s="326"/>
      <c r="J39" s="138">
        <v>26334</v>
      </c>
      <c r="K39" s="137">
        <v>45049</v>
      </c>
      <c r="L39" s="137">
        <v>28027</v>
      </c>
      <c r="M39" s="137">
        <v>29385</v>
      </c>
      <c r="N39" s="139">
        <v>128795</v>
      </c>
      <c r="O39" s="328"/>
      <c r="P39" s="138">
        <v>28054</v>
      </c>
      <c r="Q39" s="137">
        <v>20994</v>
      </c>
      <c r="R39" s="137">
        <v>18865</v>
      </c>
      <c r="S39" s="140">
        <v>19670</v>
      </c>
      <c r="T39" s="141">
        <v>87583</v>
      </c>
      <c r="U39" s="329"/>
      <c r="V39" s="138">
        <v>18888</v>
      </c>
      <c r="W39" s="137">
        <v>61827</v>
      </c>
      <c r="X39" s="140">
        <v>50109</v>
      </c>
      <c r="Y39" s="141">
        <v>130824</v>
      </c>
      <c r="Z39" s="4"/>
      <c r="AA39" s="1"/>
      <c r="AB39" s="1"/>
      <c r="AC39" s="1"/>
      <c r="AD39" s="1"/>
      <c r="AE39" s="1"/>
      <c r="AF39" s="1"/>
      <c r="AG39" s="1"/>
      <c r="AH39" s="1"/>
    </row>
    <row r="40" spans="1:34" ht="12" customHeight="1" x14ac:dyDescent="0.2">
      <c r="A40" s="557" t="s">
        <v>263</v>
      </c>
      <c r="B40" s="554">
        <v>1.38</v>
      </c>
      <c r="C40" s="90"/>
      <c r="D40" s="522">
        <v>-0.06</v>
      </c>
      <c r="E40" s="523">
        <v>-0.04</v>
      </c>
      <c r="F40" s="523">
        <v>-7.0000000000000007E-2</v>
      </c>
      <c r="G40" s="524">
        <v>-0.08</v>
      </c>
      <c r="H40" s="555">
        <v>-0.06</v>
      </c>
      <c r="I40" s="90"/>
      <c r="J40" s="522">
        <v>-0.17</v>
      </c>
      <c r="K40" s="523">
        <v>-7.0000000000000007E-2</v>
      </c>
      <c r="L40" s="523">
        <v>-0.08</v>
      </c>
      <c r="M40" s="523">
        <v>0.06</v>
      </c>
      <c r="N40" s="521">
        <v>-7.0000000000000007E-2</v>
      </c>
      <c r="O40" s="90"/>
      <c r="P40" s="522">
        <v>7.0000000000000007E-2</v>
      </c>
      <c r="Q40" s="523">
        <v>-0.53</v>
      </c>
      <c r="R40" s="523">
        <v>-0.33</v>
      </c>
      <c r="S40" s="524">
        <v>-0.33</v>
      </c>
      <c r="T40" s="525">
        <v>-0.32</v>
      </c>
      <c r="U40" s="526"/>
      <c r="V40" s="522">
        <v>-0.33</v>
      </c>
      <c r="W40" s="523">
        <v>1.94</v>
      </c>
      <c r="X40" s="524">
        <v>1.66</v>
      </c>
      <c r="Y40" s="525">
        <v>0.93</v>
      </c>
      <c r="Z40" s="4"/>
      <c r="AA40" s="1"/>
      <c r="AB40" s="1"/>
      <c r="AC40" s="1"/>
      <c r="AD40" s="1"/>
      <c r="AE40" s="1"/>
      <c r="AF40" s="1"/>
      <c r="AG40" s="1"/>
      <c r="AH40" s="1"/>
    </row>
    <row r="41" spans="1:34" ht="12" customHeight="1" x14ac:dyDescent="0.2">
      <c r="A41" s="557" t="s">
        <v>264</v>
      </c>
      <c r="B41" s="554">
        <v>0.17</v>
      </c>
      <c r="C41" s="90"/>
      <c r="D41" s="522">
        <v>0.14000000000000001</v>
      </c>
      <c r="E41" s="523">
        <v>0.12</v>
      </c>
      <c r="F41" s="523">
        <v>0.04</v>
      </c>
      <c r="G41" s="524">
        <v>0</v>
      </c>
      <c r="H41" s="555">
        <v>0.08</v>
      </c>
      <c r="I41" s="90"/>
      <c r="J41" s="522">
        <v>-0.02</v>
      </c>
      <c r="K41" s="523">
        <v>0</v>
      </c>
      <c r="L41" s="523">
        <v>-0.01</v>
      </c>
      <c r="M41" s="523">
        <v>0.01</v>
      </c>
      <c r="N41" s="521">
        <v>0</v>
      </c>
      <c r="O41" s="90"/>
      <c r="P41" s="522">
        <v>-0.02</v>
      </c>
      <c r="Q41" s="523">
        <v>0</v>
      </c>
      <c r="R41" s="523">
        <v>0</v>
      </c>
      <c r="S41" s="524">
        <v>0.02</v>
      </c>
      <c r="T41" s="397" t="s">
        <v>242</v>
      </c>
      <c r="U41" s="526"/>
      <c r="V41" s="522">
        <v>0.06</v>
      </c>
      <c r="W41" s="523">
        <v>7.0000000000000007E-2</v>
      </c>
      <c r="X41" s="524">
        <v>0.06</v>
      </c>
      <c r="Y41" s="525">
        <v>0.06</v>
      </c>
      <c r="Z41" s="4"/>
      <c r="AA41" s="1"/>
      <c r="AB41" s="1"/>
      <c r="AC41" s="1"/>
      <c r="AD41" s="1"/>
      <c r="AE41" s="1"/>
      <c r="AF41" s="1"/>
      <c r="AG41" s="1"/>
      <c r="AH41" s="1"/>
    </row>
    <row r="42" spans="1:34" ht="12" customHeight="1" x14ac:dyDescent="0.2">
      <c r="A42" s="557" t="s">
        <v>265</v>
      </c>
      <c r="B42" s="554">
        <v>1.55</v>
      </c>
      <c r="C42" s="90"/>
      <c r="D42" s="522">
        <v>0.08</v>
      </c>
      <c r="E42" s="523">
        <v>0.08</v>
      </c>
      <c r="F42" s="523">
        <v>-0.03</v>
      </c>
      <c r="G42" s="524">
        <v>-0.08</v>
      </c>
      <c r="H42" s="555">
        <v>0.02</v>
      </c>
      <c r="I42" s="90"/>
      <c r="J42" s="522">
        <v>-0.19</v>
      </c>
      <c r="K42" s="523">
        <v>-7.0000000000000007E-2</v>
      </c>
      <c r="L42" s="523">
        <v>-0.09</v>
      </c>
      <c r="M42" s="523">
        <v>7.0000000000000007E-2</v>
      </c>
      <c r="N42" s="521">
        <v>-7.0000000000000007E-2</v>
      </c>
      <c r="O42" s="90"/>
      <c r="P42" s="522">
        <v>0.05</v>
      </c>
      <c r="Q42" s="523">
        <v>-0.53</v>
      </c>
      <c r="R42" s="523">
        <v>-0.33</v>
      </c>
      <c r="S42" s="524">
        <v>-0.31</v>
      </c>
      <c r="T42" s="525">
        <v>-0.32</v>
      </c>
      <c r="U42" s="526"/>
      <c r="V42" s="522">
        <v>-0.27</v>
      </c>
      <c r="W42" s="523">
        <v>2.0099999999999998</v>
      </c>
      <c r="X42" s="524">
        <v>1.72</v>
      </c>
      <c r="Y42" s="525">
        <v>0.99</v>
      </c>
      <c r="Z42" s="4"/>
      <c r="AA42" s="1"/>
      <c r="AB42" s="1"/>
      <c r="AC42" s="1"/>
      <c r="AD42" s="1"/>
      <c r="AE42" s="1"/>
      <c r="AF42" s="1"/>
      <c r="AG42" s="1"/>
      <c r="AH42" s="1"/>
    </row>
    <row r="43" spans="1:34" ht="12" customHeight="1" x14ac:dyDescent="0.2">
      <c r="A43" s="557" t="s">
        <v>267</v>
      </c>
      <c r="B43" s="554">
        <v>-1.39</v>
      </c>
      <c r="C43" s="90"/>
      <c r="D43" s="522">
        <v>-0.04</v>
      </c>
      <c r="E43" s="523">
        <v>0</v>
      </c>
      <c r="F43" s="523">
        <v>0</v>
      </c>
      <c r="G43" s="524">
        <v>0</v>
      </c>
      <c r="H43" s="555">
        <v>0</v>
      </c>
      <c r="I43" s="90"/>
      <c r="J43" s="522">
        <v>0</v>
      </c>
      <c r="K43" s="523">
        <v>0</v>
      </c>
      <c r="L43" s="523">
        <v>0</v>
      </c>
      <c r="M43" s="523">
        <v>0</v>
      </c>
      <c r="N43" s="521">
        <v>0</v>
      </c>
      <c r="O43" s="90"/>
      <c r="P43" s="522">
        <v>0.35</v>
      </c>
      <c r="Q43" s="523">
        <v>0.77</v>
      </c>
      <c r="R43" s="523">
        <v>0.86</v>
      </c>
      <c r="S43" s="524">
        <v>0.77</v>
      </c>
      <c r="T43" s="525">
        <v>0.72</v>
      </c>
      <c r="U43" s="526"/>
      <c r="V43" s="522">
        <v>0.56000000000000005</v>
      </c>
      <c r="W43" s="523">
        <v>-1.84</v>
      </c>
      <c r="X43" s="524">
        <v>-1.74</v>
      </c>
      <c r="Y43" s="525">
        <v>-0.86</v>
      </c>
      <c r="Z43" s="4"/>
      <c r="AA43" s="1"/>
      <c r="AB43" s="1"/>
      <c r="AC43" s="1"/>
      <c r="AD43" s="1"/>
      <c r="AE43" s="1"/>
      <c r="AF43" s="1"/>
      <c r="AG43" s="1"/>
      <c r="AH43" s="1"/>
    </row>
    <row r="44" spans="1:34" ht="12" customHeight="1" x14ac:dyDescent="0.2">
      <c r="A44" s="557" t="s">
        <v>266</v>
      </c>
      <c r="B44" s="558">
        <v>0.16</v>
      </c>
      <c r="C44" s="90"/>
      <c r="D44" s="544">
        <v>0.04</v>
      </c>
      <c r="E44" s="545">
        <v>0.08</v>
      </c>
      <c r="F44" s="545">
        <v>-0.03</v>
      </c>
      <c r="G44" s="546">
        <v>-0.08</v>
      </c>
      <c r="H44" s="559">
        <v>0.02</v>
      </c>
      <c r="I44" s="90"/>
      <c r="J44" s="544">
        <v>-0.19</v>
      </c>
      <c r="K44" s="545">
        <v>-7.0000000000000007E-2</v>
      </c>
      <c r="L44" s="545">
        <v>-0.09</v>
      </c>
      <c r="M44" s="545">
        <v>7.0000000000000007E-2</v>
      </c>
      <c r="N44" s="543">
        <v>-7.0000000000000007E-2</v>
      </c>
      <c r="O44" s="90"/>
      <c r="P44" s="544">
        <v>0.4</v>
      </c>
      <c r="Q44" s="545">
        <v>0.24</v>
      </c>
      <c r="R44" s="545">
        <v>0.53</v>
      </c>
      <c r="S44" s="546">
        <v>0.46</v>
      </c>
      <c r="T44" s="547">
        <v>0.4</v>
      </c>
      <c r="U44" s="526"/>
      <c r="V44" s="544">
        <v>0.28999999999999998</v>
      </c>
      <c r="W44" s="545">
        <v>0.17</v>
      </c>
      <c r="X44" s="546">
        <v>-0.02</v>
      </c>
      <c r="Y44" s="547">
        <v>0.13</v>
      </c>
      <c r="Z44" s="4"/>
      <c r="AA44" s="1"/>
      <c r="AB44" s="1"/>
      <c r="AC44" s="1"/>
      <c r="AD44" s="1"/>
      <c r="AE44" s="1"/>
      <c r="AF44" s="1"/>
      <c r="AG44" s="1"/>
      <c r="AH44" s="1"/>
    </row>
    <row r="45" spans="1:34" ht="6.95" customHeight="1"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1"/>
      <c r="AB45" s="1"/>
      <c r="AC45" s="1"/>
      <c r="AD45" s="1"/>
      <c r="AE45" s="1"/>
      <c r="AF45" s="1"/>
      <c r="AG45" s="1"/>
      <c r="AH45" s="1"/>
    </row>
    <row r="46" spans="1:34" ht="12" customHeight="1" x14ac:dyDescent="0.2">
      <c r="A46" s="553" t="s">
        <v>274</v>
      </c>
      <c r="B46" s="576" t="s">
        <v>71</v>
      </c>
      <c r="C46" s="326"/>
      <c r="D46" s="577">
        <v>-776</v>
      </c>
      <c r="E46" s="578">
        <v>-907</v>
      </c>
      <c r="F46" s="578">
        <v>-790</v>
      </c>
      <c r="G46" s="578">
        <v>-1116</v>
      </c>
      <c r="H46" s="579">
        <v>-3589</v>
      </c>
      <c r="I46" s="580"/>
      <c r="J46" s="577">
        <v>-1113</v>
      </c>
      <c r="K46" s="578">
        <v>-1407</v>
      </c>
      <c r="L46" s="578">
        <v>-1550</v>
      </c>
      <c r="M46" s="578">
        <v>-1620</v>
      </c>
      <c r="N46" s="581">
        <v>-5690</v>
      </c>
      <c r="O46" s="582"/>
      <c r="P46" s="577">
        <v>-3920</v>
      </c>
      <c r="Q46" s="583">
        <v>-6473</v>
      </c>
      <c r="R46" s="583">
        <v>-5715</v>
      </c>
      <c r="S46" s="584">
        <v>-4896</v>
      </c>
      <c r="T46" s="585">
        <v>-21004</v>
      </c>
      <c r="U46" s="586"/>
      <c r="V46" s="577">
        <v>-4972</v>
      </c>
      <c r="W46" s="578">
        <v>-7336</v>
      </c>
      <c r="X46" s="587">
        <v>-6052</v>
      </c>
      <c r="Y46" s="585">
        <v>-18360</v>
      </c>
      <c r="Z46" s="4"/>
      <c r="AA46" s="1"/>
      <c r="AB46" s="1"/>
      <c r="AC46" s="1"/>
      <c r="AD46" s="1"/>
      <c r="AE46" s="1"/>
      <c r="AF46" s="1"/>
      <c r="AG46" s="1"/>
      <c r="AH46" s="1"/>
    </row>
    <row r="47" spans="1:34" ht="6.95" customHeight="1"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1"/>
      <c r="AB47" s="1"/>
      <c r="AC47" s="1"/>
      <c r="AD47" s="1"/>
      <c r="AE47" s="1"/>
      <c r="AF47" s="1"/>
      <c r="AG47" s="1"/>
      <c r="AH47" s="1"/>
    </row>
    <row r="48" spans="1:34" ht="12" customHeight="1" x14ac:dyDescent="0.2">
      <c r="A48" s="553" t="s">
        <v>275</v>
      </c>
      <c r="B48" s="561"/>
      <c r="C48" s="90"/>
      <c r="D48" s="562"/>
      <c r="E48" s="563"/>
      <c r="F48" s="563"/>
      <c r="G48" s="563"/>
      <c r="H48" s="561"/>
      <c r="I48" s="90"/>
      <c r="J48" s="562"/>
      <c r="K48" s="563"/>
      <c r="L48" s="563"/>
      <c r="M48" s="563"/>
      <c r="N48" s="566"/>
      <c r="O48" s="90"/>
      <c r="P48" s="562"/>
      <c r="Q48" s="563"/>
      <c r="R48" s="563"/>
      <c r="S48" s="564"/>
      <c r="T48" s="567"/>
      <c r="U48" s="526"/>
      <c r="V48" s="562"/>
      <c r="W48" s="563"/>
      <c r="X48" s="564"/>
      <c r="Y48" s="567"/>
      <c r="Z48" s="4"/>
      <c r="AA48" s="1"/>
      <c r="AB48" s="1"/>
      <c r="AC48" s="1"/>
      <c r="AD48" s="1"/>
      <c r="AE48" s="1"/>
      <c r="AF48" s="1"/>
      <c r="AG48" s="1"/>
      <c r="AH48" s="1"/>
    </row>
    <row r="49" spans="1:34" ht="12" customHeight="1" x14ac:dyDescent="0.2">
      <c r="A49" s="556" t="s">
        <v>49</v>
      </c>
      <c r="B49" s="325">
        <v>1494206</v>
      </c>
      <c r="C49" s="326"/>
      <c r="D49" s="138">
        <v>375748</v>
      </c>
      <c r="E49" s="137">
        <v>496274</v>
      </c>
      <c r="F49" s="137">
        <v>436817</v>
      </c>
      <c r="G49" s="137">
        <v>479205</v>
      </c>
      <c r="H49" s="325">
        <v>1788044</v>
      </c>
      <c r="I49" s="326"/>
      <c r="J49" s="138">
        <v>443713</v>
      </c>
      <c r="K49" s="137">
        <v>576851</v>
      </c>
      <c r="L49" s="137">
        <v>550585</v>
      </c>
      <c r="M49" s="137">
        <v>564256</v>
      </c>
      <c r="N49" s="139">
        <v>2135405</v>
      </c>
      <c r="O49" s="328"/>
      <c r="P49" s="138">
        <v>563284</v>
      </c>
      <c r="Q49" s="588">
        <v>762054</v>
      </c>
      <c r="R49" s="137">
        <v>636069</v>
      </c>
      <c r="S49" s="140">
        <v>631134</v>
      </c>
      <c r="T49" s="141">
        <v>2592541</v>
      </c>
      <c r="U49" s="329"/>
      <c r="V49" s="138">
        <v>588981</v>
      </c>
      <c r="W49" s="137">
        <v>825567</v>
      </c>
      <c r="X49" s="140">
        <v>661814</v>
      </c>
      <c r="Y49" s="141">
        <v>2076362</v>
      </c>
      <c r="Z49" s="4"/>
      <c r="AA49" s="1"/>
      <c r="AB49" s="1"/>
      <c r="AC49" s="1"/>
      <c r="AD49" s="1"/>
      <c r="AE49" s="1"/>
      <c r="AF49" s="1"/>
      <c r="AG49" s="1"/>
      <c r="AH49" s="1"/>
    </row>
    <row r="50" spans="1:34" ht="12" customHeight="1" x14ac:dyDescent="0.2">
      <c r="A50" s="589" t="s">
        <v>263</v>
      </c>
      <c r="B50" s="554">
        <v>0.18</v>
      </c>
      <c r="C50" s="90"/>
      <c r="D50" s="522">
        <v>0.13</v>
      </c>
      <c r="E50" s="523">
        <v>0.13</v>
      </c>
      <c r="F50" s="523">
        <v>0.28999999999999998</v>
      </c>
      <c r="G50" s="523">
        <v>0.26</v>
      </c>
      <c r="H50" s="554">
        <v>0.2</v>
      </c>
      <c r="I50" s="90"/>
      <c r="J50" s="522">
        <v>0.18</v>
      </c>
      <c r="K50" s="523">
        <v>0.16</v>
      </c>
      <c r="L50" s="523">
        <v>0.26</v>
      </c>
      <c r="M50" s="523">
        <v>0.18</v>
      </c>
      <c r="N50" s="521">
        <v>0.19</v>
      </c>
      <c r="O50" s="90"/>
      <c r="P50" s="522">
        <v>0.27</v>
      </c>
      <c r="Q50" s="523">
        <v>0.32</v>
      </c>
      <c r="R50" s="523">
        <v>0.16</v>
      </c>
      <c r="S50" s="524">
        <v>0.12</v>
      </c>
      <c r="T50" s="525">
        <v>0.21</v>
      </c>
      <c r="U50" s="526"/>
      <c r="V50" s="522">
        <v>0.05</v>
      </c>
      <c r="W50" s="523">
        <v>0.08</v>
      </c>
      <c r="X50" s="524">
        <v>0.04</v>
      </c>
      <c r="Y50" s="525">
        <v>0.06</v>
      </c>
      <c r="Z50" s="4"/>
      <c r="AA50" s="1"/>
      <c r="AB50" s="1"/>
      <c r="AC50" s="1"/>
      <c r="AD50" s="1"/>
      <c r="AE50" s="1"/>
      <c r="AF50" s="1"/>
      <c r="AG50" s="1"/>
      <c r="AH50" s="1"/>
    </row>
    <row r="51" spans="1:34" ht="12" customHeight="1" x14ac:dyDescent="0.2">
      <c r="A51" s="589" t="s">
        <v>264</v>
      </c>
      <c r="B51" s="554">
        <v>0.05</v>
      </c>
      <c r="C51" s="90"/>
      <c r="D51" s="522">
        <v>0.08</v>
      </c>
      <c r="E51" s="523">
        <v>7.0000000000000007E-2</v>
      </c>
      <c r="F51" s="523">
        <v>0.02</v>
      </c>
      <c r="G51" s="523">
        <v>0</v>
      </c>
      <c r="H51" s="554">
        <v>0.04</v>
      </c>
      <c r="I51" s="90"/>
      <c r="J51" s="522">
        <v>0.01</v>
      </c>
      <c r="K51" s="523">
        <v>0.02</v>
      </c>
      <c r="L51" s="523">
        <v>0.02</v>
      </c>
      <c r="M51" s="523">
        <v>0.02</v>
      </c>
      <c r="N51" s="521">
        <v>0.02</v>
      </c>
      <c r="O51" s="90"/>
      <c r="P51" s="522">
        <v>-0.03</v>
      </c>
      <c r="Q51" s="523">
        <v>-0.05</v>
      </c>
      <c r="R51" s="523">
        <v>-0.08</v>
      </c>
      <c r="S51" s="524">
        <v>-0.04</v>
      </c>
      <c r="T51" s="525">
        <v>-0.04</v>
      </c>
      <c r="U51" s="526"/>
      <c r="V51" s="522">
        <v>0.01</v>
      </c>
      <c r="W51" s="523">
        <v>0.03</v>
      </c>
      <c r="X51" s="524">
        <v>0.05</v>
      </c>
      <c r="Y51" s="525">
        <v>0.03</v>
      </c>
      <c r="Z51" s="4"/>
      <c r="AA51" s="1"/>
      <c r="AB51" s="1"/>
      <c r="AC51" s="1"/>
      <c r="AD51" s="1"/>
      <c r="AE51" s="1"/>
      <c r="AF51" s="1"/>
      <c r="AG51" s="1"/>
      <c r="AH51" s="1"/>
    </row>
    <row r="52" spans="1:34" ht="12" customHeight="1" x14ac:dyDescent="0.2">
      <c r="A52" s="589" t="s">
        <v>265</v>
      </c>
      <c r="B52" s="554">
        <v>0.23</v>
      </c>
      <c r="C52" s="90"/>
      <c r="D52" s="522">
        <v>0.21</v>
      </c>
      <c r="E52" s="523">
        <v>0.2</v>
      </c>
      <c r="F52" s="523">
        <v>0.31</v>
      </c>
      <c r="G52" s="523">
        <v>0.26</v>
      </c>
      <c r="H52" s="554">
        <v>0.24</v>
      </c>
      <c r="I52" s="90"/>
      <c r="J52" s="522">
        <v>0.19</v>
      </c>
      <c r="K52" s="523">
        <v>0.18</v>
      </c>
      <c r="L52" s="523">
        <v>0.28000000000000003</v>
      </c>
      <c r="M52" s="523">
        <v>0.2</v>
      </c>
      <c r="N52" s="521">
        <v>0.21</v>
      </c>
      <c r="O52" s="90"/>
      <c r="P52" s="522">
        <v>0.24</v>
      </c>
      <c r="Q52" s="523">
        <v>0.27</v>
      </c>
      <c r="R52" s="523">
        <v>0.08</v>
      </c>
      <c r="S52" s="524">
        <v>0.08</v>
      </c>
      <c r="T52" s="525">
        <v>0.17</v>
      </c>
      <c r="U52" s="526"/>
      <c r="V52" s="522">
        <v>0.06</v>
      </c>
      <c r="W52" s="523">
        <v>0.11</v>
      </c>
      <c r="X52" s="524">
        <v>0.09</v>
      </c>
      <c r="Y52" s="525">
        <v>0.09</v>
      </c>
      <c r="Z52" s="4"/>
      <c r="AA52" s="1"/>
      <c r="AB52" s="1"/>
      <c r="AC52" s="1"/>
      <c r="AD52" s="1"/>
      <c r="AE52" s="1"/>
      <c r="AF52" s="1"/>
      <c r="AG52" s="1"/>
      <c r="AH52" s="1"/>
    </row>
    <row r="53" spans="1:34" ht="12" customHeight="1" x14ac:dyDescent="0.2">
      <c r="A53" s="589" t="s">
        <v>267</v>
      </c>
      <c r="B53" s="554">
        <v>-0.14000000000000001</v>
      </c>
      <c r="C53" s="90"/>
      <c r="D53" s="522">
        <v>-0.1</v>
      </c>
      <c r="E53" s="523">
        <v>-0.1</v>
      </c>
      <c r="F53" s="523">
        <v>-0.21</v>
      </c>
      <c r="G53" s="523">
        <v>-0.15</v>
      </c>
      <c r="H53" s="554">
        <v>-0.13</v>
      </c>
      <c r="I53" s="90"/>
      <c r="J53" s="522">
        <v>-0.13</v>
      </c>
      <c r="K53" s="523">
        <v>-0.1</v>
      </c>
      <c r="L53" s="523">
        <v>-0.17</v>
      </c>
      <c r="M53" s="523">
        <v>-0.11</v>
      </c>
      <c r="N53" s="521">
        <v>-0.13</v>
      </c>
      <c r="O53" s="90"/>
      <c r="P53" s="522">
        <v>-0.12</v>
      </c>
      <c r="Q53" s="523">
        <v>-0.16</v>
      </c>
      <c r="R53" s="523">
        <v>0.03</v>
      </c>
      <c r="S53" s="524">
        <v>0.03</v>
      </c>
      <c r="T53" s="525">
        <v>-0.06</v>
      </c>
      <c r="U53" s="526"/>
      <c r="V53" s="522">
        <v>0.02</v>
      </c>
      <c r="W53" s="523">
        <v>-0.05</v>
      </c>
      <c r="X53" s="524">
        <v>-0.06</v>
      </c>
      <c r="Y53" s="525">
        <v>-0.03</v>
      </c>
      <c r="Z53" s="4"/>
      <c r="AA53" s="1"/>
      <c r="AB53" s="1"/>
      <c r="AC53" s="1"/>
      <c r="AD53" s="1"/>
      <c r="AE53" s="1"/>
      <c r="AF53" s="1"/>
      <c r="AG53" s="1"/>
      <c r="AH53" s="1"/>
    </row>
    <row r="54" spans="1:34" ht="12" customHeight="1" x14ac:dyDescent="0.2">
      <c r="A54" s="589" t="s">
        <v>266</v>
      </c>
      <c r="B54" s="558">
        <v>0.09</v>
      </c>
      <c r="C54" s="90"/>
      <c r="D54" s="544">
        <v>0.11</v>
      </c>
      <c r="E54" s="545">
        <v>0.1</v>
      </c>
      <c r="F54" s="545">
        <v>0.1</v>
      </c>
      <c r="G54" s="545">
        <v>0.11</v>
      </c>
      <c r="H54" s="558">
        <v>0.11</v>
      </c>
      <c r="I54" s="90"/>
      <c r="J54" s="544">
        <v>0.06</v>
      </c>
      <c r="K54" s="545">
        <v>0.08</v>
      </c>
      <c r="L54" s="545">
        <v>0.11</v>
      </c>
      <c r="M54" s="545">
        <v>0.09</v>
      </c>
      <c r="N54" s="543">
        <v>0.08</v>
      </c>
      <c r="O54" s="90"/>
      <c r="P54" s="544">
        <v>0.12</v>
      </c>
      <c r="Q54" s="545">
        <v>0.11</v>
      </c>
      <c r="R54" s="545">
        <v>0.11</v>
      </c>
      <c r="S54" s="546">
        <v>0.11</v>
      </c>
      <c r="T54" s="547">
        <v>0.11</v>
      </c>
      <c r="U54" s="526"/>
      <c r="V54" s="544">
        <v>0.08</v>
      </c>
      <c r="W54" s="545">
        <v>0.06</v>
      </c>
      <c r="X54" s="546">
        <v>0.03</v>
      </c>
      <c r="Y54" s="547">
        <v>0.06</v>
      </c>
      <c r="Z54" s="4"/>
      <c r="AA54" s="1"/>
      <c r="AB54" s="1"/>
      <c r="AC54" s="1"/>
      <c r="AD54" s="1"/>
      <c r="AE54" s="1"/>
      <c r="AF54" s="1"/>
      <c r="AG54" s="1"/>
      <c r="AH54" s="1"/>
    </row>
    <row r="55" spans="1:34"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ht="12" customHeight="1" x14ac:dyDescent="0.2">
      <c r="A56" s="730" t="s">
        <v>353</v>
      </c>
      <c r="B56" s="730"/>
      <c r="C56" s="730"/>
      <c r="D56" s="730"/>
      <c r="E56" s="730"/>
      <c r="F56" s="730"/>
      <c r="G56" s="730"/>
      <c r="H56" s="730"/>
      <c r="I56" s="730"/>
      <c r="J56" s="730"/>
      <c r="K56" s="730"/>
      <c r="L56" s="730"/>
      <c r="M56" s="730"/>
      <c r="N56" s="730"/>
      <c r="O56" s="730"/>
      <c r="P56" s="730"/>
      <c r="Q56" s="730"/>
      <c r="R56" s="730"/>
      <c r="S56" s="730"/>
      <c r="T56" s="730"/>
      <c r="U56" s="730"/>
      <c r="V56" s="730"/>
      <c r="W56" s="260"/>
      <c r="X56" s="260"/>
      <c r="Y56" s="260"/>
      <c r="Z56" s="1"/>
      <c r="AA56" s="1"/>
      <c r="AB56" s="1"/>
      <c r="AC56" s="1"/>
      <c r="AD56" s="1"/>
      <c r="AE56" s="1"/>
      <c r="AF56" s="1"/>
      <c r="AG56" s="1"/>
      <c r="AH56" s="1"/>
    </row>
    <row r="57" spans="1:34" ht="9.9499999999999993" customHeight="1" x14ac:dyDescent="0.2">
      <c r="A57" s="729"/>
      <c r="B57" s="730"/>
      <c r="C57" s="730"/>
      <c r="D57" s="730"/>
      <c r="E57" s="730"/>
      <c r="F57" s="730"/>
      <c r="G57" s="730"/>
      <c r="H57" s="730"/>
      <c r="I57" s="730"/>
      <c r="J57" s="730"/>
      <c r="K57" s="730"/>
      <c r="L57" s="730"/>
      <c r="M57" s="730"/>
      <c r="N57" s="730"/>
      <c r="O57" s="730"/>
      <c r="P57" s="730"/>
      <c r="Q57" s="730"/>
      <c r="R57" s="730"/>
      <c r="S57" s="730"/>
      <c r="T57" s="730"/>
      <c r="U57" s="730"/>
      <c r="V57" s="730"/>
      <c r="W57" s="1"/>
      <c r="X57" s="1"/>
      <c r="Y57" s="1"/>
      <c r="Z57" s="1"/>
      <c r="AA57" s="1"/>
      <c r="AB57" s="1"/>
      <c r="AC57" s="1"/>
      <c r="AD57" s="1"/>
      <c r="AE57" s="1"/>
      <c r="AF57" s="1"/>
      <c r="AG57" s="1"/>
      <c r="AH57" s="1"/>
    </row>
    <row r="58" spans="1:34" ht="12" customHeight="1" x14ac:dyDescent="0.2">
      <c r="A58" s="730" t="s">
        <v>276</v>
      </c>
      <c r="B58" s="730"/>
      <c r="C58" s="730"/>
      <c r="D58" s="730"/>
      <c r="E58" s="730"/>
      <c r="F58" s="730"/>
      <c r="G58" s="730"/>
      <c r="H58" s="730"/>
      <c r="I58" s="730"/>
      <c r="J58" s="730"/>
      <c r="K58" s="730"/>
      <c r="L58" s="730"/>
      <c r="M58" s="730"/>
      <c r="N58" s="730"/>
      <c r="O58" s="730"/>
      <c r="P58" s="730"/>
      <c r="Q58" s="730"/>
      <c r="R58" s="730"/>
      <c r="S58" s="730"/>
      <c r="T58" s="730"/>
      <c r="U58" s="730"/>
      <c r="V58" s="730"/>
      <c r="W58" s="1"/>
      <c r="X58" s="1"/>
      <c r="Y58" s="1"/>
      <c r="Z58" s="1"/>
      <c r="AA58" s="1"/>
      <c r="AB58" s="1"/>
      <c r="AC58" s="1"/>
      <c r="AD58" s="1"/>
      <c r="AE58" s="1"/>
      <c r="AF58" s="1"/>
      <c r="AG58" s="1"/>
      <c r="AH58" s="1"/>
    </row>
    <row r="59" spans="1:34"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ht="12" customHeight="1" x14ac:dyDescent="0.2">
      <c r="A60" s="2" t="s">
        <v>261</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1:34"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1:34"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spans="1:34"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row r="79" spans="1:34"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row>
    <row r="80" spans="1:34"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row>
    <row r="81" spans="1:34"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row>
    <row r="82" spans="1:34"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row>
    <row r="83" spans="1:34"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row>
    <row r="84" spans="1:34"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1:34"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row>
    <row r="86" spans="1:34"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row r="87" spans="1:34"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1:34"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1:34"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row>
    <row r="90" spans="1:34"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row>
    <row r="91" spans="1:34"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row>
    <row r="92" spans="1:34"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row>
    <row r="93" spans="1:34"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row>
    <row r="95" spans="1:34"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row>
    <row r="97" spans="1:34"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row>
    <row r="99" spans="1:34" ht="1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row>
    <row r="100" spans="1:34"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1:34"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row>
    <row r="102" spans="1:34" ht="1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row>
    <row r="103" spans="1:34" ht="1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row>
    <row r="104" spans="1:34" ht="1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row>
    <row r="105" spans="1:34" ht="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row>
    <row r="106" spans="1:34" ht="1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row>
    <row r="107" spans="1:34" ht="1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row>
    <row r="108" spans="1:34" ht="1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ht="1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ht="1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row>
    <row r="111" spans="1:34" ht="1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row>
    <row r="112" spans="1:34" ht="1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spans="1:34" ht="1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spans="1:34" ht="1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spans="1:34" ht="1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row>
    <row r="116" spans="1:34" ht="1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row>
    <row r="117" spans="1:34" ht="1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row>
    <row r="118" spans="1:34" ht="1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row>
    <row r="119" spans="1:34" ht="1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0" spans="1:34" ht="1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1:34" ht="1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1:34" ht="1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1:34" ht="1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34" ht="1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1:34" ht="1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1:34" ht="1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1:34" ht="1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1:34" ht="1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sheetData>
  <mergeCells count="5">
    <mergeCell ref="A1:A3"/>
    <mergeCell ref="A4:A5"/>
    <mergeCell ref="A56:V56"/>
    <mergeCell ref="A57:V57"/>
    <mergeCell ref="A58:V58"/>
  </mergeCells>
  <pageMargins left="0.7" right="0.7" top="0.75" bottom="0.75" header="0.3" footer="0.3"/>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92"/>
  <sheetViews>
    <sheetView workbookViewId="0">
      <selection activeCell="A6" sqref="A6"/>
    </sheetView>
  </sheetViews>
  <sheetFormatPr defaultColWidth="21.5" defaultRowHeight="12" x14ac:dyDescent="0.2"/>
  <cols>
    <col min="1" max="1" width="92" style="2" bestFit="1" customWidth="1"/>
    <col min="2" max="2" width="13.83203125" style="2" customWidth="1"/>
    <col min="3" max="3" width="0.83203125" style="2" customWidth="1"/>
    <col min="4" max="4" width="13.83203125" style="2" customWidth="1"/>
    <col min="5" max="5" width="0.83203125" style="2" customWidth="1"/>
    <col min="6" max="6" width="13.83203125" style="2" customWidth="1"/>
    <col min="7" max="7" width="0.83203125" style="2" customWidth="1"/>
    <col min="8" max="8" width="13.83203125" style="2" customWidth="1"/>
    <col min="9" max="9" width="0.83203125" style="2" customWidth="1"/>
    <col min="10" max="10" width="13.83203125" style="2" customWidth="1"/>
    <col min="11" max="11" width="0.83203125" style="2" customWidth="1"/>
    <col min="12" max="16" width="13.83203125" style="2" customWidth="1"/>
    <col min="17" max="17" width="0.83203125" style="2" customWidth="1"/>
    <col min="18" max="22" width="13.83203125" style="2" customWidth="1"/>
    <col min="23" max="23" width="0.83203125" style="2" customWidth="1"/>
    <col min="24" max="28" width="13.83203125" style="2" customWidth="1"/>
    <col min="29" max="29" width="0.83203125" style="2" customWidth="1"/>
    <col min="30" max="33" width="13.83203125" style="2" customWidth="1"/>
    <col min="34" max="16384" width="21.5" style="2"/>
  </cols>
  <sheetData>
    <row r="1" spans="1:42" ht="15" customHeight="1" x14ac:dyDescent="0.2">
      <c r="A1" s="729"/>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15" customHeight="1" x14ac:dyDescent="0.2">
      <c r="A2" s="730"/>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15" customHeight="1" x14ac:dyDescent="0.2">
      <c r="A3" s="730"/>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ht="15" customHeight="1" x14ac:dyDescent="0.2">
      <c r="A4" s="731" t="s">
        <v>354</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ht="15" customHeight="1" x14ac:dyDescent="0.2">
      <c r="A5" s="730"/>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ht="15" customHeight="1" x14ac:dyDescent="0.2">
      <c r="A6" s="534"/>
      <c r="B6" s="590" t="s">
        <v>7</v>
      </c>
      <c r="C6" s="7"/>
      <c r="D6" s="591" t="s">
        <v>8</v>
      </c>
      <c r="E6" s="7"/>
      <c r="F6" s="591" t="s">
        <v>9</v>
      </c>
      <c r="G6" s="7"/>
      <c r="H6" s="591" t="s">
        <v>10</v>
      </c>
      <c r="I6" s="7"/>
      <c r="J6" s="13" t="s">
        <v>11</v>
      </c>
      <c r="K6" s="316"/>
      <c r="L6" s="9" t="s">
        <v>12</v>
      </c>
      <c r="M6" s="10" t="s">
        <v>13</v>
      </c>
      <c r="N6" s="10" t="s">
        <v>14</v>
      </c>
      <c r="O6" s="12" t="s">
        <v>15</v>
      </c>
      <c r="P6" s="5" t="s">
        <v>16</v>
      </c>
      <c r="Q6" s="316"/>
      <c r="R6" s="9" t="s">
        <v>17</v>
      </c>
      <c r="S6" s="10" t="s">
        <v>18</v>
      </c>
      <c r="T6" s="10" t="s">
        <v>19</v>
      </c>
      <c r="U6" s="10" t="s">
        <v>20</v>
      </c>
      <c r="V6" s="590" t="s">
        <v>21</v>
      </c>
      <c r="W6" s="11"/>
      <c r="X6" s="9" t="s">
        <v>22</v>
      </c>
      <c r="Y6" s="10" t="s">
        <v>23</v>
      </c>
      <c r="Z6" s="10" t="s">
        <v>24</v>
      </c>
      <c r="AA6" s="12" t="s">
        <v>25</v>
      </c>
      <c r="AB6" s="13" t="s">
        <v>26</v>
      </c>
      <c r="AC6" s="11"/>
      <c r="AD6" s="9" t="s">
        <v>27</v>
      </c>
      <c r="AE6" s="10" t="s">
        <v>28</v>
      </c>
      <c r="AF6" s="12" t="s">
        <v>29</v>
      </c>
      <c r="AG6" s="13" t="s">
        <v>30</v>
      </c>
      <c r="AH6" s="1"/>
      <c r="AI6" s="1"/>
      <c r="AJ6" s="1"/>
      <c r="AK6" s="1"/>
      <c r="AL6" s="1"/>
      <c r="AM6" s="1"/>
      <c r="AN6" s="1"/>
      <c r="AO6" s="1"/>
      <c r="AP6" s="1"/>
    </row>
    <row r="7" spans="1:42" ht="15" customHeight="1" x14ac:dyDescent="0.2">
      <c r="A7" s="534"/>
      <c r="B7" s="592" t="s">
        <v>32</v>
      </c>
      <c r="C7" s="7"/>
      <c r="D7" s="593" t="s">
        <v>32</v>
      </c>
      <c r="E7" s="7"/>
      <c r="F7" s="593" t="s">
        <v>32</v>
      </c>
      <c r="G7" s="7"/>
      <c r="H7" s="593" t="s">
        <v>32</v>
      </c>
      <c r="I7" s="7"/>
      <c r="J7" s="407" t="s">
        <v>32</v>
      </c>
      <c r="K7" s="316"/>
      <c r="L7" s="16" t="s">
        <v>33</v>
      </c>
      <c r="M7" s="17" t="s">
        <v>34</v>
      </c>
      <c r="N7" s="17" t="s">
        <v>35</v>
      </c>
      <c r="O7" s="20" t="s">
        <v>36</v>
      </c>
      <c r="P7" s="15" t="s">
        <v>32</v>
      </c>
      <c r="Q7" s="316"/>
      <c r="R7" s="18" t="s">
        <v>37</v>
      </c>
      <c r="S7" s="19" t="s">
        <v>38</v>
      </c>
      <c r="T7" s="19" t="s">
        <v>39</v>
      </c>
      <c r="U7" s="17" t="s">
        <v>40</v>
      </c>
      <c r="V7" s="594" t="s">
        <v>32</v>
      </c>
      <c r="W7" s="11"/>
      <c r="X7" s="18" t="s">
        <v>41</v>
      </c>
      <c r="Y7" s="19" t="s">
        <v>42</v>
      </c>
      <c r="Z7" s="19" t="s">
        <v>43</v>
      </c>
      <c r="AA7" s="22" t="s">
        <v>44</v>
      </c>
      <c r="AB7" s="21" t="s">
        <v>32</v>
      </c>
      <c r="AC7" s="11"/>
      <c r="AD7" s="16" t="s">
        <v>45</v>
      </c>
      <c r="AE7" s="17" t="s">
        <v>46</v>
      </c>
      <c r="AF7" s="20" t="s">
        <v>47</v>
      </c>
      <c r="AG7" s="21" t="s">
        <v>48</v>
      </c>
      <c r="AH7" s="1"/>
      <c r="AI7" s="1"/>
      <c r="AJ7" s="1"/>
      <c r="AK7" s="1"/>
      <c r="AL7" s="1"/>
      <c r="AM7" s="1"/>
      <c r="AN7" s="1"/>
      <c r="AO7" s="1"/>
      <c r="AP7" s="1"/>
    </row>
    <row r="8" spans="1:42" ht="12" customHeight="1" x14ac:dyDescent="0.2">
      <c r="A8" s="534"/>
      <c r="B8" s="595"/>
      <c r="C8" s="596"/>
      <c r="D8" s="597"/>
      <c r="E8" s="596"/>
      <c r="F8" s="597"/>
      <c r="G8" s="596"/>
      <c r="H8" s="597"/>
      <c r="I8" s="596"/>
      <c r="J8" s="598"/>
      <c r="K8" s="599"/>
      <c r="L8" s="599"/>
      <c r="M8" s="600"/>
      <c r="N8" s="600"/>
      <c r="O8" s="601"/>
      <c r="P8" s="602"/>
      <c r="Q8" s="599"/>
      <c r="R8" s="603"/>
      <c r="S8" s="604"/>
      <c r="T8" s="604"/>
      <c r="U8" s="600"/>
      <c r="V8" s="595"/>
      <c r="W8" s="599"/>
      <c r="X8" s="603"/>
      <c r="Y8" s="604"/>
      <c r="Z8" s="604"/>
      <c r="AA8" s="601"/>
      <c r="AB8" s="598"/>
      <c r="AC8" s="599"/>
      <c r="AD8" s="599"/>
      <c r="AE8" s="600"/>
      <c r="AF8" s="605"/>
      <c r="AG8" s="598"/>
      <c r="AH8" s="1"/>
      <c r="AI8" s="1"/>
      <c r="AJ8" s="1"/>
      <c r="AK8" s="1"/>
      <c r="AL8" s="1"/>
      <c r="AM8" s="1"/>
      <c r="AN8" s="1"/>
      <c r="AO8" s="1"/>
      <c r="AP8" s="1"/>
    </row>
    <row r="9" spans="1:42" ht="12" customHeight="1" x14ac:dyDescent="0.2">
      <c r="A9" s="23" t="s">
        <v>277</v>
      </c>
      <c r="B9" s="606">
        <v>93080</v>
      </c>
      <c r="C9" s="607"/>
      <c r="D9" s="608">
        <v>55174</v>
      </c>
      <c r="E9" s="607"/>
      <c r="F9" s="608">
        <v>46124</v>
      </c>
      <c r="G9" s="607"/>
      <c r="H9" s="133">
        <v>85914</v>
      </c>
      <c r="I9" s="607"/>
      <c r="J9" s="135">
        <v>96324</v>
      </c>
      <c r="K9" s="125"/>
      <c r="L9" s="131">
        <v>12085</v>
      </c>
      <c r="M9" s="125">
        <v>67609</v>
      </c>
      <c r="N9" s="125">
        <v>-17531</v>
      </c>
      <c r="O9" s="134">
        <v>16030</v>
      </c>
      <c r="P9" s="133">
        <v>78193</v>
      </c>
      <c r="Q9" s="131"/>
      <c r="R9" s="131">
        <v>-27808</v>
      </c>
      <c r="S9" s="125">
        <v>33705</v>
      </c>
      <c r="T9" s="125">
        <v>-41943</v>
      </c>
      <c r="U9" s="125">
        <v>-9656</v>
      </c>
      <c r="V9" s="606">
        <v>-45702</v>
      </c>
      <c r="W9" s="131"/>
      <c r="X9" s="131">
        <v>46613</v>
      </c>
      <c r="Y9" s="125">
        <v>72709</v>
      </c>
      <c r="Z9" s="125">
        <v>16627</v>
      </c>
      <c r="AA9" s="134">
        <v>21851</v>
      </c>
      <c r="AB9" s="135">
        <v>157800</v>
      </c>
      <c r="AC9" s="131"/>
      <c r="AD9" s="131">
        <v>-5988</v>
      </c>
      <c r="AE9" s="125">
        <v>90615</v>
      </c>
      <c r="AF9" s="134">
        <v>29615</v>
      </c>
      <c r="AG9" s="135">
        <v>114242</v>
      </c>
      <c r="AH9" s="1"/>
      <c r="AI9" s="1"/>
      <c r="AJ9" s="1"/>
      <c r="AK9" s="1"/>
      <c r="AL9" s="1"/>
      <c r="AM9" s="1"/>
      <c r="AN9" s="1"/>
      <c r="AO9" s="1"/>
      <c r="AP9" s="1"/>
    </row>
    <row r="10" spans="1:42" ht="12" customHeight="1" x14ac:dyDescent="0.2">
      <c r="A10" s="23" t="s">
        <v>278</v>
      </c>
      <c r="B10" s="132"/>
      <c r="C10" s="41"/>
      <c r="D10" s="109"/>
      <c r="E10" s="41"/>
      <c r="F10" s="109"/>
      <c r="G10" s="41"/>
      <c r="H10" s="109"/>
      <c r="I10" s="41"/>
      <c r="J10" s="46"/>
      <c r="K10" s="42"/>
      <c r="L10" s="43"/>
      <c r="M10" s="42"/>
      <c r="N10" s="42"/>
      <c r="O10" s="40"/>
      <c r="P10" s="39"/>
      <c r="Q10" s="43"/>
      <c r="R10" s="43"/>
      <c r="S10" s="42"/>
      <c r="T10" s="42"/>
      <c r="U10" s="42"/>
      <c r="V10" s="132"/>
      <c r="W10" s="43"/>
      <c r="X10" s="43"/>
      <c r="Y10" s="42"/>
      <c r="Z10" s="42"/>
      <c r="AA10" s="40"/>
      <c r="AB10" s="46"/>
      <c r="AC10" s="43"/>
      <c r="AD10" s="43"/>
      <c r="AE10" s="42"/>
      <c r="AF10" s="40"/>
      <c r="AG10" s="46"/>
      <c r="AH10" s="1"/>
      <c r="AI10" s="1"/>
      <c r="AJ10" s="1"/>
      <c r="AK10" s="1"/>
      <c r="AL10" s="1"/>
      <c r="AM10" s="1"/>
      <c r="AN10" s="1"/>
      <c r="AO10" s="1"/>
      <c r="AP10" s="1"/>
    </row>
    <row r="11" spans="1:42" ht="12" customHeight="1" x14ac:dyDescent="0.2">
      <c r="A11" s="453" t="s">
        <v>226</v>
      </c>
      <c r="B11" s="132">
        <v>447</v>
      </c>
      <c r="C11" s="41"/>
      <c r="D11" s="109">
        <v>6172</v>
      </c>
      <c r="E11" s="41"/>
      <c r="F11" s="109">
        <v>10778</v>
      </c>
      <c r="G11" s="41"/>
      <c r="H11" s="109">
        <v>12723</v>
      </c>
      <c r="I11" s="41"/>
      <c r="J11" s="46">
        <v>24264</v>
      </c>
      <c r="K11" s="42"/>
      <c r="L11" s="43">
        <v>9782</v>
      </c>
      <c r="M11" s="42">
        <v>9655</v>
      </c>
      <c r="N11" s="42">
        <v>10879</v>
      </c>
      <c r="O11" s="40">
        <v>10518</v>
      </c>
      <c r="P11" s="39">
        <v>40834</v>
      </c>
      <c r="Q11" s="43"/>
      <c r="R11" s="43">
        <v>10213</v>
      </c>
      <c r="S11" s="42">
        <v>10019</v>
      </c>
      <c r="T11" s="42">
        <v>13508</v>
      </c>
      <c r="U11" s="42">
        <v>12662</v>
      </c>
      <c r="V11" s="132">
        <v>46402</v>
      </c>
      <c r="W11" s="43"/>
      <c r="X11" s="43">
        <v>12687</v>
      </c>
      <c r="Y11" s="42">
        <v>12613</v>
      </c>
      <c r="Z11" s="42">
        <v>13030</v>
      </c>
      <c r="AA11" s="40">
        <v>11819</v>
      </c>
      <c r="AB11" s="46">
        <v>50149</v>
      </c>
      <c r="AC11" s="43"/>
      <c r="AD11" s="43">
        <v>11370</v>
      </c>
      <c r="AE11" s="42">
        <v>14913</v>
      </c>
      <c r="AF11" s="40">
        <v>14089</v>
      </c>
      <c r="AG11" s="46">
        <v>40372</v>
      </c>
      <c r="AH11" s="1"/>
      <c r="AI11" s="1"/>
      <c r="AJ11" s="1"/>
      <c r="AK11" s="1"/>
      <c r="AL11" s="1"/>
      <c r="AM11" s="1"/>
      <c r="AN11" s="1"/>
      <c r="AO11" s="1"/>
      <c r="AP11" s="1"/>
    </row>
    <row r="12" spans="1:42" ht="12" customHeight="1" x14ac:dyDescent="0.2">
      <c r="A12" s="453" t="s">
        <v>355</v>
      </c>
      <c r="B12" s="132">
        <v>0</v>
      </c>
      <c r="C12" s="41"/>
      <c r="D12" s="109">
        <v>0</v>
      </c>
      <c r="E12" s="41"/>
      <c r="F12" s="109">
        <v>-570</v>
      </c>
      <c r="G12" s="41"/>
      <c r="H12" s="109">
        <v>2192</v>
      </c>
      <c r="I12" s="41"/>
      <c r="J12" s="46">
        <v>15275</v>
      </c>
      <c r="K12" s="42"/>
      <c r="L12" s="43">
        <v>289</v>
      </c>
      <c r="M12" s="42">
        <v>3413</v>
      </c>
      <c r="N12" s="42">
        <v>883</v>
      </c>
      <c r="O12" s="40">
        <v>1793</v>
      </c>
      <c r="P12" s="39">
        <v>6378</v>
      </c>
      <c r="Q12" s="43"/>
      <c r="R12" s="43">
        <v>16247</v>
      </c>
      <c r="S12" s="42">
        <v>7010</v>
      </c>
      <c r="T12" s="42">
        <v>4882</v>
      </c>
      <c r="U12" s="42">
        <v>12245</v>
      </c>
      <c r="V12" s="132">
        <v>40384</v>
      </c>
      <c r="W12" s="43"/>
      <c r="X12" s="43">
        <v>1137</v>
      </c>
      <c r="Y12" s="42">
        <v>1254</v>
      </c>
      <c r="Z12" s="42">
        <v>0</v>
      </c>
      <c r="AA12" s="40">
        <v>0</v>
      </c>
      <c r="AB12" s="46">
        <v>2391</v>
      </c>
      <c r="AC12" s="43"/>
      <c r="AD12" s="43">
        <v>0</v>
      </c>
      <c r="AE12" s="42">
        <v>0</v>
      </c>
      <c r="AF12" s="40">
        <v>0</v>
      </c>
      <c r="AG12" s="46">
        <v>0</v>
      </c>
      <c r="AH12" s="1"/>
      <c r="AI12" s="1"/>
      <c r="AJ12" s="1"/>
      <c r="AK12" s="1"/>
      <c r="AL12" s="1"/>
      <c r="AM12" s="1"/>
      <c r="AN12" s="1"/>
      <c r="AO12" s="1"/>
      <c r="AP12" s="1"/>
    </row>
    <row r="13" spans="1:42" ht="12" customHeight="1" x14ac:dyDescent="0.2">
      <c r="A13" s="453" t="s">
        <v>227</v>
      </c>
      <c r="B13" s="132">
        <v>0</v>
      </c>
      <c r="C13" s="41"/>
      <c r="D13" s="109">
        <v>3974</v>
      </c>
      <c r="E13" s="41"/>
      <c r="F13" s="109">
        <v>7911</v>
      </c>
      <c r="G13" s="41"/>
      <c r="H13" s="109">
        <v>4363</v>
      </c>
      <c r="I13" s="41"/>
      <c r="J13" s="46">
        <v>3570</v>
      </c>
      <c r="K13" s="42"/>
      <c r="L13" s="43">
        <v>802</v>
      </c>
      <c r="M13" s="42">
        <v>1735</v>
      </c>
      <c r="N13" s="42">
        <v>1168</v>
      </c>
      <c r="O13" s="40">
        <v>1130</v>
      </c>
      <c r="P13" s="39">
        <v>4835</v>
      </c>
      <c r="Q13" s="43"/>
      <c r="R13" s="43">
        <v>4103</v>
      </c>
      <c r="S13" s="42">
        <v>601</v>
      </c>
      <c r="T13" s="42">
        <v>375</v>
      </c>
      <c r="U13" s="42">
        <v>4559</v>
      </c>
      <c r="V13" s="132">
        <v>9638</v>
      </c>
      <c r="W13" s="43"/>
      <c r="X13" s="43">
        <v>40</v>
      </c>
      <c r="Y13" s="42">
        <v>1007</v>
      </c>
      <c r="Z13" s="42">
        <v>0</v>
      </c>
      <c r="AA13" s="40">
        <v>5745</v>
      </c>
      <c r="AB13" s="46">
        <v>6792</v>
      </c>
      <c r="AC13" s="43"/>
      <c r="AD13" s="43">
        <v>0</v>
      </c>
      <c r="AE13" s="42">
        <v>2893</v>
      </c>
      <c r="AF13" s="40">
        <v>0</v>
      </c>
      <c r="AG13" s="46">
        <v>2893</v>
      </c>
      <c r="AH13" s="1"/>
      <c r="AI13" s="1"/>
      <c r="AJ13" s="1"/>
      <c r="AK13" s="1"/>
      <c r="AL13" s="1"/>
      <c r="AM13" s="1"/>
      <c r="AN13" s="1"/>
      <c r="AO13" s="1"/>
      <c r="AP13" s="1"/>
    </row>
    <row r="14" spans="1:42" ht="12" customHeight="1" x14ac:dyDescent="0.2">
      <c r="A14" s="453" t="s">
        <v>356</v>
      </c>
      <c r="B14" s="132">
        <v>0</v>
      </c>
      <c r="C14" s="41"/>
      <c r="D14" s="109">
        <v>0</v>
      </c>
      <c r="E14" s="41"/>
      <c r="F14" s="109">
        <v>0</v>
      </c>
      <c r="G14" s="41"/>
      <c r="H14" s="109">
        <v>0</v>
      </c>
      <c r="I14" s="41"/>
      <c r="J14" s="46">
        <v>0</v>
      </c>
      <c r="K14" s="42"/>
      <c r="L14" s="43">
        <v>0</v>
      </c>
      <c r="M14" s="42">
        <v>3022</v>
      </c>
      <c r="N14" s="42">
        <v>37582</v>
      </c>
      <c r="O14" s="40">
        <v>1216</v>
      </c>
      <c r="P14" s="39">
        <v>41820</v>
      </c>
      <c r="Q14" s="43"/>
      <c r="R14" s="43">
        <v>0</v>
      </c>
      <c r="S14" s="42">
        <v>0</v>
      </c>
      <c r="T14" s="42">
        <v>9556</v>
      </c>
      <c r="U14" s="42">
        <v>0</v>
      </c>
      <c r="V14" s="132">
        <v>9556</v>
      </c>
      <c r="W14" s="43"/>
      <c r="X14" s="43">
        <v>0</v>
      </c>
      <c r="Y14" s="42">
        <v>0</v>
      </c>
      <c r="Z14" s="42">
        <v>0</v>
      </c>
      <c r="AA14" s="40">
        <v>0</v>
      </c>
      <c r="AB14" s="46">
        <v>0</v>
      </c>
      <c r="AC14" s="43"/>
      <c r="AD14" s="43">
        <v>0</v>
      </c>
      <c r="AE14" s="42">
        <v>0</v>
      </c>
      <c r="AF14" s="40">
        <v>607</v>
      </c>
      <c r="AG14" s="46">
        <v>607</v>
      </c>
      <c r="AH14" s="1"/>
      <c r="AI14" s="1"/>
      <c r="AJ14" s="1"/>
      <c r="AK14" s="1"/>
      <c r="AL14" s="1"/>
      <c r="AM14" s="1"/>
      <c r="AN14" s="1"/>
      <c r="AO14" s="1"/>
      <c r="AP14" s="1"/>
    </row>
    <row r="15" spans="1:42" ht="12" customHeight="1" x14ac:dyDescent="0.2">
      <c r="A15" s="453" t="s">
        <v>229</v>
      </c>
      <c r="B15" s="132">
        <v>0</v>
      </c>
      <c r="C15" s="41"/>
      <c r="D15" s="109">
        <v>0</v>
      </c>
      <c r="E15" s="41"/>
      <c r="F15" s="109">
        <v>0</v>
      </c>
      <c r="G15" s="41"/>
      <c r="H15" s="109">
        <v>5980</v>
      </c>
      <c r="I15" s="41"/>
      <c r="J15" s="46">
        <v>3202</v>
      </c>
      <c r="K15" s="42"/>
      <c r="L15" s="43">
        <v>271</v>
      </c>
      <c r="M15" s="42">
        <v>110</v>
      </c>
      <c r="N15" s="42">
        <v>0</v>
      </c>
      <c r="O15" s="40">
        <v>0</v>
      </c>
      <c r="P15" s="39">
        <v>381</v>
      </c>
      <c r="Q15" s="43"/>
      <c r="R15" s="43">
        <v>0</v>
      </c>
      <c r="S15" s="42">
        <v>1100</v>
      </c>
      <c r="T15" s="42">
        <v>24790</v>
      </c>
      <c r="U15" s="42">
        <v>810</v>
      </c>
      <c r="V15" s="132">
        <v>26700</v>
      </c>
      <c r="W15" s="43"/>
      <c r="X15" s="43">
        <v>854</v>
      </c>
      <c r="Y15" s="42">
        <v>11501</v>
      </c>
      <c r="Z15" s="42">
        <v>2331</v>
      </c>
      <c r="AA15" s="40">
        <v>550</v>
      </c>
      <c r="AB15" s="46">
        <v>15236</v>
      </c>
      <c r="AC15" s="43"/>
      <c r="AD15" s="43">
        <v>170</v>
      </c>
      <c r="AE15" s="42">
        <v>1026</v>
      </c>
      <c r="AF15" s="40">
        <v>7866</v>
      </c>
      <c r="AG15" s="46">
        <v>9062</v>
      </c>
      <c r="AH15" s="1"/>
      <c r="AI15" s="1"/>
      <c r="AJ15" s="1"/>
      <c r="AK15" s="1"/>
      <c r="AL15" s="1"/>
      <c r="AM15" s="1"/>
      <c r="AN15" s="1"/>
      <c r="AO15" s="1"/>
      <c r="AP15" s="1"/>
    </row>
    <row r="16" spans="1:42" ht="12" customHeight="1" x14ac:dyDescent="0.2">
      <c r="A16" s="23" t="s">
        <v>279</v>
      </c>
      <c r="B16" s="132">
        <v>0</v>
      </c>
      <c r="C16" s="41"/>
      <c r="D16" s="109">
        <v>0</v>
      </c>
      <c r="E16" s="41"/>
      <c r="F16" s="109">
        <v>0</v>
      </c>
      <c r="G16" s="41"/>
      <c r="H16" s="109">
        <v>0</v>
      </c>
      <c r="I16" s="41"/>
      <c r="J16" s="46">
        <v>0</v>
      </c>
      <c r="K16" s="42"/>
      <c r="L16" s="43">
        <v>-350</v>
      </c>
      <c r="M16" s="42">
        <v>-2001</v>
      </c>
      <c r="N16" s="42">
        <v>-1975</v>
      </c>
      <c r="O16" s="40">
        <v>-1961</v>
      </c>
      <c r="P16" s="39">
        <v>-6287</v>
      </c>
      <c r="Q16" s="43"/>
      <c r="R16" s="43">
        <v>-1970</v>
      </c>
      <c r="S16" s="42">
        <v>-1956</v>
      </c>
      <c r="T16" s="42">
        <v>-1897</v>
      </c>
      <c r="U16" s="42">
        <v>-1904</v>
      </c>
      <c r="V16" s="132">
        <v>-7727</v>
      </c>
      <c r="W16" s="43"/>
      <c r="X16" s="43">
        <v>-1911</v>
      </c>
      <c r="Y16" s="42">
        <v>-1896</v>
      </c>
      <c r="Z16" s="42">
        <v>-1838</v>
      </c>
      <c r="AA16" s="40">
        <v>-1844</v>
      </c>
      <c r="AB16" s="46">
        <v>-7489</v>
      </c>
      <c r="AC16" s="43"/>
      <c r="AD16" s="43">
        <v>-1849</v>
      </c>
      <c r="AE16" s="42">
        <v>-1833</v>
      </c>
      <c r="AF16" s="40">
        <v>-1775</v>
      </c>
      <c r="AG16" s="46">
        <v>-5457</v>
      </c>
      <c r="AH16" s="1"/>
      <c r="AI16" s="1"/>
      <c r="AJ16" s="1"/>
      <c r="AK16" s="1"/>
      <c r="AL16" s="1"/>
      <c r="AM16" s="1"/>
      <c r="AN16" s="1"/>
      <c r="AO16" s="1"/>
      <c r="AP16" s="1"/>
    </row>
    <row r="17" spans="1:42" ht="12" customHeight="1" x14ac:dyDescent="0.2">
      <c r="A17" s="23" t="s">
        <v>357</v>
      </c>
      <c r="B17" s="132">
        <v>0</v>
      </c>
      <c r="C17" s="41"/>
      <c r="D17" s="109">
        <v>0</v>
      </c>
      <c r="E17" s="41"/>
      <c r="F17" s="109">
        <v>0</v>
      </c>
      <c r="G17" s="41"/>
      <c r="H17" s="109">
        <v>0</v>
      </c>
      <c r="I17" s="41"/>
      <c r="J17" s="46">
        <v>0</v>
      </c>
      <c r="K17" s="42"/>
      <c r="L17" s="43">
        <v>0</v>
      </c>
      <c r="M17" s="42">
        <v>0</v>
      </c>
      <c r="N17" s="42">
        <v>0</v>
      </c>
      <c r="O17" s="40">
        <v>0</v>
      </c>
      <c r="P17" s="39">
        <v>0</v>
      </c>
      <c r="Q17" s="43"/>
      <c r="R17" s="43">
        <v>0</v>
      </c>
      <c r="S17" s="42">
        <v>0</v>
      </c>
      <c r="T17" s="42">
        <v>0</v>
      </c>
      <c r="U17" s="42">
        <v>0</v>
      </c>
      <c r="V17" s="132">
        <v>0</v>
      </c>
      <c r="W17" s="43"/>
      <c r="X17" s="43">
        <v>-48380</v>
      </c>
      <c r="Y17" s="42">
        <v>0</v>
      </c>
      <c r="Z17" s="42">
        <v>0</v>
      </c>
      <c r="AA17" s="40">
        <v>435</v>
      </c>
      <c r="AB17" s="46">
        <v>-47945</v>
      </c>
      <c r="AC17" s="43"/>
      <c r="AD17" s="43">
        <v>0</v>
      </c>
      <c r="AE17" s="42">
        <v>0</v>
      </c>
      <c r="AF17" s="40">
        <v>0</v>
      </c>
      <c r="AG17" s="46">
        <v>0</v>
      </c>
      <c r="AH17" s="1"/>
      <c r="AI17" s="1"/>
      <c r="AJ17" s="1"/>
      <c r="AK17" s="1"/>
      <c r="AL17" s="1"/>
      <c r="AM17" s="1"/>
      <c r="AN17" s="1"/>
      <c r="AO17" s="1"/>
      <c r="AP17" s="1"/>
    </row>
    <row r="18" spans="1:42" ht="12" customHeight="1" x14ac:dyDescent="0.2">
      <c r="A18" s="23" t="s">
        <v>223</v>
      </c>
      <c r="B18" s="132">
        <v>0</v>
      </c>
      <c r="C18" s="41"/>
      <c r="D18" s="109">
        <v>0</v>
      </c>
      <c r="E18" s="41"/>
      <c r="F18" s="109">
        <v>29</v>
      </c>
      <c r="G18" s="41"/>
      <c r="H18" s="109">
        <v>-7048</v>
      </c>
      <c r="I18" s="41"/>
      <c r="J18" s="46">
        <v>7450</v>
      </c>
      <c r="K18" s="42"/>
      <c r="L18" s="43">
        <v>316</v>
      </c>
      <c r="M18" s="42">
        <v>3319</v>
      </c>
      <c r="N18" s="42">
        <v>1391</v>
      </c>
      <c r="O18" s="40">
        <v>837</v>
      </c>
      <c r="P18" s="39">
        <v>5863</v>
      </c>
      <c r="Q18" s="43"/>
      <c r="R18" s="43">
        <v>1888</v>
      </c>
      <c r="S18" s="42">
        <v>6839</v>
      </c>
      <c r="T18" s="42">
        <v>4591</v>
      </c>
      <c r="U18" s="42">
        <v>3156</v>
      </c>
      <c r="V18" s="132">
        <v>16474</v>
      </c>
      <c r="W18" s="43"/>
      <c r="X18" s="43">
        <v>-634</v>
      </c>
      <c r="Y18" s="42">
        <v>-3513</v>
      </c>
      <c r="Z18" s="42">
        <v>-4811</v>
      </c>
      <c r="AA18" s="40">
        <v>-2487</v>
      </c>
      <c r="AB18" s="46">
        <v>-11445</v>
      </c>
      <c r="AC18" s="43"/>
      <c r="AD18" s="52">
        <v>1607</v>
      </c>
      <c r="AE18" s="51">
        <v>7446</v>
      </c>
      <c r="AF18" s="53">
        <v>4836</v>
      </c>
      <c r="AG18" s="46">
        <v>13889</v>
      </c>
      <c r="AH18" s="1"/>
      <c r="AI18" s="1"/>
      <c r="AJ18" s="1"/>
      <c r="AK18" s="1"/>
      <c r="AL18" s="1"/>
      <c r="AM18" s="1"/>
      <c r="AN18" s="1"/>
      <c r="AO18" s="1"/>
      <c r="AP18" s="1"/>
    </row>
    <row r="19" spans="1:42" ht="12" customHeight="1" x14ac:dyDescent="0.2">
      <c r="A19" s="14" t="s">
        <v>280</v>
      </c>
      <c r="B19" s="609">
        <f>SUM(B9:B18)</f>
        <v>93527</v>
      </c>
      <c r="C19" s="610"/>
      <c r="D19" s="611">
        <f>SUM(D9:D18)</f>
        <v>65320</v>
      </c>
      <c r="E19" s="610"/>
      <c r="F19" s="611">
        <f>SUM(F9:F18)</f>
        <v>64272</v>
      </c>
      <c r="G19" s="610"/>
      <c r="H19" s="611">
        <f>SUM(H9:H18)</f>
        <v>104124</v>
      </c>
      <c r="I19" s="610"/>
      <c r="J19" s="612">
        <f>SUM(J9:J18)</f>
        <v>150085</v>
      </c>
      <c r="K19" s="125"/>
      <c r="L19" s="613">
        <v>23195</v>
      </c>
      <c r="M19" s="614">
        <v>86862</v>
      </c>
      <c r="N19" s="614">
        <v>32397</v>
      </c>
      <c r="O19" s="614">
        <v>29563</v>
      </c>
      <c r="P19" s="615">
        <v>172017</v>
      </c>
      <c r="Q19" s="125"/>
      <c r="R19" s="613">
        <v>2673</v>
      </c>
      <c r="S19" s="614">
        <v>57318</v>
      </c>
      <c r="T19" s="614">
        <v>13862</v>
      </c>
      <c r="U19" s="614">
        <v>21872</v>
      </c>
      <c r="V19" s="609">
        <v>95725</v>
      </c>
      <c r="W19" s="616"/>
      <c r="X19" s="613">
        <v>10406</v>
      </c>
      <c r="Y19" s="614">
        <v>93675</v>
      </c>
      <c r="Z19" s="614">
        <v>25339</v>
      </c>
      <c r="AA19" s="617">
        <v>36069</v>
      </c>
      <c r="AB19" s="612">
        <v>165489</v>
      </c>
      <c r="AC19" s="616"/>
      <c r="AD19" s="618">
        <v>5310</v>
      </c>
      <c r="AE19" s="619">
        <v>115060</v>
      </c>
      <c r="AF19" s="620">
        <v>55238</v>
      </c>
      <c r="AG19" s="612">
        <v>175608</v>
      </c>
      <c r="AH19" s="1"/>
      <c r="AI19" s="1"/>
      <c r="AJ19" s="1"/>
      <c r="AK19" s="1"/>
      <c r="AL19" s="1"/>
      <c r="AM19" s="1"/>
      <c r="AN19" s="1"/>
      <c r="AO19" s="1"/>
      <c r="AP19" s="1"/>
    </row>
    <row r="20" spans="1:42" ht="15" customHeight="1" x14ac:dyDescent="0.2">
      <c r="A20" s="1"/>
      <c r="B20" s="260"/>
      <c r="C20" s="1"/>
      <c r="D20" s="260"/>
      <c r="E20" s="1"/>
      <c r="F20" s="260"/>
      <c r="G20" s="1"/>
      <c r="H20" s="260"/>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1:42" ht="12" customHeight="1" x14ac:dyDescent="0.2">
      <c r="A21" s="730" t="s">
        <v>358</v>
      </c>
      <c r="B21" s="730"/>
      <c r="C21" s="730"/>
      <c r="D21" s="730"/>
      <c r="E21" s="730"/>
      <c r="F21" s="730"/>
      <c r="G21" s="730"/>
      <c r="H21" s="730"/>
      <c r="I21" s="730"/>
      <c r="J21" s="730"/>
      <c r="K21" s="730"/>
      <c r="L21" s="730"/>
      <c r="M21" s="730"/>
      <c r="N21" s="730"/>
      <c r="O21" s="730"/>
      <c r="P21" s="730"/>
      <c r="Q21" s="730"/>
      <c r="R21" s="730"/>
      <c r="S21" s="730"/>
      <c r="T21" s="730"/>
      <c r="U21" s="730"/>
      <c r="V21" s="730"/>
      <c r="W21" s="730"/>
      <c r="X21" s="730"/>
      <c r="Y21" s="730"/>
      <c r="Z21" s="730"/>
      <c r="AA21" s="730"/>
      <c r="AB21" s="730"/>
      <c r="AC21" s="730"/>
      <c r="AD21" s="730"/>
      <c r="AE21" s="1"/>
      <c r="AF21" s="1"/>
      <c r="AG21" s="1"/>
      <c r="AH21" s="1"/>
      <c r="AI21" s="1"/>
      <c r="AJ21" s="1"/>
      <c r="AK21" s="1"/>
      <c r="AL21" s="1"/>
      <c r="AM21" s="1"/>
      <c r="AN21" s="1"/>
      <c r="AO21" s="1"/>
      <c r="AP21" s="1"/>
    </row>
    <row r="22" spans="1:42" ht="12" customHeight="1" x14ac:dyDescent="0.2">
      <c r="A22" s="730" t="s">
        <v>359</v>
      </c>
      <c r="B22" s="730"/>
      <c r="C22" s="730"/>
      <c r="D22" s="730"/>
      <c r="E22" s="730"/>
      <c r="F22" s="730"/>
      <c r="G22" s="730"/>
      <c r="H22" s="730"/>
      <c r="I22" s="730"/>
      <c r="J22" s="730"/>
      <c r="K22" s="730"/>
      <c r="L22" s="730"/>
      <c r="M22" s="730"/>
      <c r="N22" s="730"/>
      <c r="O22" s="730"/>
      <c r="P22" s="730"/>
      <c r="Q22" s="730"/>
      <c r="R22" s="730"/>
      <c r="S22" s="730"/>
      <c r="T22" s="730"/>
      <c r="U22" s="730"/>
      <c r="V22" s="730"/>
      <c r="W22" s="730"/>
      <c r="X22" s="730"/>
      <c r="Y22" s="730"/>
      <c r="Z22" s="730"/>
      <c r="AA22" s="730"/>
      <c r="AB22" s="730"/>
      <c r="AC22" s="730"/>
      <c r="AD22" s="730"/>
      <c r="AE22" s="1"/>
      <c r="AF22" s="1"/>
      <c r="AG22" s="1"/>
      <c r="AH22" s="1"/>
      <c r="AI22" s="1"/>
      <c r="AJ22" s="1"/>
      <c r="AK22" s="1"/>
      <c r="AL22" s="1"/>
      <c r="AM22" s="1"/>
      <c r="AN22" s="1"/>
      <c r="AO22" s="1"/>
      <c r="AP22" s="1"/>
    </row>
    <row r="23" spans="1:42" ht="12" customHeight="1" x14ac:dyDescent="0.2">
      <c r="A23" s="747" t="s">
        <v>360</v>
      </c>
      <c r="B23" s="747"/>
      <c r="C23" s="747"/>
      <c r="D23" s="747"/>
      <c r="E23" s="747"/>
      <c r="F23" s="747"/>
      <c r="G23" s="747"/>
      <c r="H23" s="747"/>
      <c r="I23" s="747"/>
      <c r="J23" s="747"/>
      <c r="K23" s="747"/>
      <c r="L23" s="747"/>
      <c r="M23" s="747"/>
      <c r="N23" s="747"/>
      <c r="O23" s="747"/>
      <c r="P23" s="747"/>
      <c r="Q23" s="747"/>
      <c r="R23" s="747"/>
      <c r="S23" s="747"/>
      <c r="T23" s="747"/>
      <c r="U23" s="747"/>
      <c r="V23" s="747"/>
      <c r="W23" s="747"/>
      <c r="X23" s="747"/>
      <c r="Y23" s="747"/>
      <c r="Z23" s="747"/>
      <c r="AA23" s="747"/>
      <c r="AB23" s="747"/>
      <c r="AC23" s="747"/>
      <c r="AD23" s="747"/>
      <c r="AE23" s="747"/>
      <c r="AF23" s="747"/>
      <c r="AG23" s="747"/>
      <c r="AH23" s="1"/>
      <c r="AI23" s="1"/>
      <c r="AJ23" s="1"/>
      <c r="AK23" s="1"/>
      <c r="AL23" s="1"/>
      <c r="AM23" s="1"/>
      <c r="AN23" s="1"/>
      <c r="AO23" s="1"/>
      <c r="AP23" s="1"/>
    </row>
    <row r="24" spans="1:42" ht="1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42" ht="12" customHeight="1" x14ac:dyDescent="0.2">
      <c r="A25" s="2" t="s">
        <v>261</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ht="1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ht="1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1:42" ht="1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2" ht="1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2" ht="1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2"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2" ht="1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2"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2"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2"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1:42"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1:42"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1:42"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42"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2"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42"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2"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spans="1:42"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2"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1:42"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1:42"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spans="1:42"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spans="1:42"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row>
    <row r="69" spans="1:42"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row>
    <row r="70" spans="1:42"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1:42"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1:42"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row>
    <row r="73" spans="1:42"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spans="1:42"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row>
    <row r="75" spans="1:42"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row>
    <row r="76" spans="1:42"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row>
    <row r="77" spans="1:42"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1:42"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1:42"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spans="1:42"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spans="1:42"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spans="1:42"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row>
    <row r="83" spans="1:42"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row>
    <row r="84" spans="1:42"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2"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1:42"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row>
    <row r="87" spans="1:42"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spans="1:42"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row>
    <row r="89" spans="1:42"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row>
    <row r="90" spans="1:42"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row>
    <row r="91" spans="1:42"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2"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sheetData>
  <mergeCells count="5">
    <mergeCell ref="A1:A3"/>
    <mergeCell ref="A4:A5"/>
    <mergeCell ref="A21:AD21"/>
    <mergeCell ref="A22:AD22"/>
    <mergeCell ref="A23:AG23"/>
  </mergeCells>
  <pageMargins left="0.7" right="0.7" top="0.75" bottom="0.75" header="0.3" footer="0.3"/>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Statement of Income and Margin </vt:lpstr>
      <vt:lpstr>Balance Sheet</vt:lpstr>
      <vt:lpstr>Cash Flow Statement</vt:lpstr>
      <vt:lpstr>Segment Revenue</vt:lpstr>
      <vt:lpstr>Segment Profit &amp; Other</vt:lpstr>
      <vt:lpstr>Operating Metrics</vt:lpstr>
      <vt:lpstr>Non-GAAP Reconciliations</vt:lpstr>
      <vt:lpstr>Constant-Currency Revenue Growt</vt:lpstr>
      <vt:lpstr>Adjusted Net Operating Profit</vt:lpstr>
      <vt:lpstr>Adjusted EBITDA</vt:lpstr>
      <vt:lpstr>Free Cash Flow</vt:lpstr>
      <vt:lpstr>Trailing-Twelve Month ROIC</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Q3_FY19 Financial &amp; Operating Metrics</dc:title>
  <dc:creator>Workiva - Jenna Marvel</dc:creator>
  <cp:lastModifiedBy>Jenna Marvel</cp:lastModifiedBy>
  <dcterms:modified xsi:type="dcterms:W3CDTF">2019-05-01T13:46:10Z</dcterms:modified>
</cp:coreProperties>
</file>